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360" windowHeight="9870" activeTab="0"/>
  </bookViews>
  <sheets>
    <sheet name="Needs" sheetId="1" r:id="rId1"/>
    <sheet name="Collection" sheetId="2" r:id="rId2"/>
  </sheets>
  <definedNames>
    <definedName name="_xlnm.Print_Area" localSheetId="0">'Needs'!$A$1:$AC$93</definedName>
  </definedNames>
  <calcPr fullCalcOnLoad="1"/>
</workbook>
</file>

<file path=xl/sharedStrings.xml><?xml version="1.0" encoding="utf-8"?>
<sst xmlns="http://schemas.openxmlformats.org/spreadsheetml/2006/main" count="253" uniqueCount="213">
  <si>
    <t>Year</t>
  </si>
  <si>
    <t>Mi #</t>
  </si>
  <si>
    <t>Description</t>
  </si>
  <si>
    <t>Value</t>
  </si>
  <si>
    <t>MM</t>
  </si>
  <si>
    <t>Qty</t>
  </si>
  <si>
    <t>Format</t>
  </si>
  <si>
    <t>Used</t>
  </si>
  <si>
    <t>CZECHOSLOVAKIA COLLECTION</t>
  </si>
  <si>
    <t>Page #</t>
  </si>
  <si>
    <t>1-9</t>
  </si>
  <si>
    <t>2429</t>
  </si>
  <si>
    <t>2454</t>
  </si>
  <si>
    <t>2442-43</t>
  </si>
  <si>
    <t>2505-6</t>
  </si>
  <si>
    <t>2539-40</t>
  </si>
  <si>
    <t>2440-41</t>
  </si>
  <si>
    <t>2773-4</t>
  </si>
  <si>
    <t>2816</t>
  </si>
  <si>
    <t>2825-6</t>
  </si>
  <si>
    <t>average</t>
  </si>
  <si>
    <t>1960 to 1964</t>
  </si>
  <si>
    <t>1965 to 1969</t>
  </si>
  <si>
    <t>1970 to 1974</t>
  </si>
  <si>
    <t>Value incl Bl:</t>
  </si>
  <si>
    <t>Less needs</t>
  </si>
  <si>
    <t>1975 to 1976</t>
  </si>
  <si>
    <t>2b</t>
  </si>
  <si>
    <t>olive green imperf</t>
  </si>
  <si>
    <t>5h</t>
  </si>
  <si>
    <t>2A, 3A, 5A</t>
  </si>
  <si>
    <t>Perf 11 1/2</t>
  </si>
  <si>
    <t>brown bird imperf</t>
  </si>
  <si>
    <t>30h</t>
  </si>
  <si>
    <t>25,27,29</t>
  </si>
  <si>
    <t>25B</t>
  </si>
  <si>
    <t>32A</t>
  </si>
  <si>
    <t>40-158</t>
  </si>
  <si>
    <t>Air mail ovpt</t>
  </si>
  <si>
    <t>no sun p11 3/4</t>
  </si>
  <si>
    <t>no sun p11 1/2</t>
  </si>
  <si>
    <t>any overprints</t>
  </si>
  <si>
    <t>Overprints</t>
  </si>
  <si>
    <t>209-216</t>
  </si>
  <si>
    <t>Orange</t>
  </si>
  <si>
    <t>20h</t>
  </si>
  <si>
    <t>WZ1</t>
  </si>
  <si>
    <t>2469-74</t>
  </si>
  <si>
    <t>Blocks that I have :</t>
  </si>
  <si>
    <t>1981 to 1984</t>
  </si>
  <si>
    <t>1977 to 1979</t>
  </si>
  <si>
    <t>1985 to 1987</t>
  </si>
  <si>
    <t>1988 to 1990</t>
  </si>
  <si>
    <t>Plus blocks I have</t>
  </si>
  <si>
    <t>CTO</t>
  </si>
  <si>
    <t>**</t>
  </si>
  <si>
    <t xml:space="preserve">           1945 to 15/02/1948</t>
  </si>
  <si>
    <t>7/03/1948 to   8/05/1953</t>
  </si>
  <si>
    <t xml:space="preserve">       6/1953 to       12/1959</t>
  </si>
  <si>
    <t>1980</t>
  </si>
  <si>
    <t>Euro</t>
  </si>
  <si>
    <t>2541</t>
  </si>
  <si>
    <t>A405</t>
  </si>
  <si>
    <t>Czech Republic</t>
  </si>
  <si>
    <t>Bl 1</t>
  </si>
  <si>
    <t>78-79</t>
  </si>
  <si>
    <t>122+23</t>
  </si>
  <si>
    <t>141-43</t>
  </si>
  <si>
    <t>Bl 4</t>
  </si>
  <si>
    <t>161-63</t>
  </si>
  <si>
    <t>182-83</t>
  </si>
  <si>
    <t>185-86</t>
  </si>
  <si>
    <t>201-3</t>
  </si>
  <si>
    <t>207-8</t>
  </si>
  <si>
    <t>213-14</t>
  </si>
  <si>
    <t>218-19</t>
  </si>
  <si>
    <t>295-98</t>
  </si>
  <si>
    <t>299-302</t>
  </si>
  <si>
    <t>311-15</t>
  </si>
  <si>
    <t>317-18</t>
  </si>
  <si>
    <t>328-29</t>
  </si>
  <si>
    <t>331-34</t>
  </si>
  <si>
    <t>348-49</t>
  </si>
  <si>
    <t>351-56</t>
  </si>
  <si>
    <t>360-63</t>
  </si>
  <si>
    <t>372-76</t>
  </si>
  <si>
    <t>Bl 44</t>
  </si>
  <si>
    <t>Slovakia</t>
  </si>
  <si>
    <t>106-107</t>
  </si>
  <si>
    <t>131-33</t>
  </si>
  <si>
    <t>278-79</t>
  </si>
  <si>
    <t>282-83</t>
  </si>
  <si>
    <t>272-76</t>
  </si>
  <si>
    <t>267-69</t>
  </si>
  <si>
    <t>259-63</t>
  </si>
  <si>
    <t>305-309</t>
  </si>
  <si>
    <t>339-46</t>
  </si>
  <si>
    <t>368+70</t>
  </si>
  <si>
    <t>378-81</t>
  </si>
  <si>
    <t>399-405</t>
  </si>
  <si>
    <t>386-95</t>
  </si>
  <si>
    <t>226-27</t>
  </si>
  <si>
    <t>2735</t>
  </si>
  <si>
    <t>2526</t>
  </si>
  <si>
    <t>2435</t>
  </si>
  <si>
    <t>2386</t>
  </si>
  <si>
    <t>254+256</t>
  </si>
  <si>
    <t>2344</t>
  </si>
  <si>
    <t>CZECHOSLOVAKIA NEEDS</t>
  </si>
  <si>
    <t>195-96</t>
  </si>
  <si>
    <t>2483</t>
  </si>
  <si>
    <t>2829</t>
  </si>
  <si>
    <t>437-443</t>
  </si>
  <si>
    <t>472-475</t>
  </si>
  <si>
    <t>486-489</t>
  </si>
  <si>
    <t>398+399</t>
  </si>
  <si>
    <t>Bl 31</t>
  </si>
  <si>
    <t>2498</t>
  </si>
  <si>
    <t>No sun imperf</t>
  </si>
  <si>
    <t>5,10,25h</t>
  </si>
  <si>
    <t>10,30,30h</t>
  </si>
  <si>
    <t>10h</t>
  </si>
  <si>
    <t>120h</t>
  </si>
  <si>
    <t>192, 193, 194</t>
  </si>
  <si>
    <t>2521</t>
  </si>
  <si>
    <t>2536-38</t>
  </si>
  <si>
    <t>2716</t>
  </si>
  <si>
    <t>2753</t>
  </si>
  <si>
    <t>2765</t>
  </si>
  <si>
    <t>2770+2</t>
  </si>
  <si>
    <t>2791</t>
  </si>
  <si>
    <t>2798</t>
  </si>
  <si>
    <t>2840</t>
  </si>
  <si>
    <t>2890+92</t>
  </si>
  <si>
    <t>2975</t>
  </si>
  <si>
    <t>2531</t>
  </si>
  <si>
    <t>3058</t>
  </si>
  <si>
    <t>3101</t>
  </si>
  <si>
    <t>3105</t>
  </si>
  <si>
    <t>3114</t>
  </si>
  <si>
    <t>3119</t>
  </si>
  <si>
    <t>3125</t>
  </si>
  <si>
    <t>3127-28</t>
  </si>
  <si>
    <t>3130</t>
  </si>
  <si>
    <t>233-234</t>
  </si>
  <si>
    <t>246+50</t>
  </si>
  <si>
    <t>2737-41</t>
  </si>
  <si>
    <t>2744</t>
  </si>
  <si>
    <t>2780</t>
  </si>
  <si>
    <t>Bl 61</t>
  </si>
  <si>
    <t>2805-06</t>
  </si>
  <si>
    <t>2815</t>
  </si>
  <si>
    <t>2822</t>
  </si>
  <si>
    <t>Bl 66</t>
  </si>
  <si>
    <t>2885-88</t>
  </si>
  <si>
    <t>Bl 72</t>
  </si>
  <si>
    <t>2928-29</t>
  </si>
  <si>
    <t>2933</t>
  </si>
  <si>
    <t>2941-43</t>
  </si>
  <si>
    <t>Bl 77</t>
  </si>
  <si>
    <t>Bl 79</t>
  </si>
  <si>
    <t>Bl 82</t>
  </si>
  <si>
    <t>Bl 87</t>
  </si>
  <si>
    <t>Bl 88</t>
  </si>
  <si>
    <t>Bl 89</t>
  </si>
  <si>
    <t>2978</t>
  </si>
  <si>
    <t>Bl 92</t>
  </si>
  <si>
    <t>Bl 94</t>
  </si>
  <si>
    <t>Bl 95</t>
  </si>
  <si>
    <t>3062</t>
  </si>
  <si>
    <t>Bl 96</t>
  </si>
  <si>
    <t>Bl 10</t>
  </si>
  <si>
    <t>Bl 14</t>
  </si>
  <si>
    <t>Bl 15</t>
  </si>
  <si>
    <t>Bl 11+12+13+16+18+19</t>
  </si>
  <si>
    <t>Bl 7</t>
  </si>
  <si>
    <t>Bl 12</t>
  </si>
  <si>
    <t>365+68x+y</t>
  </si>
  <si>
    <t>391+392</t>
  </si>
  <si>
    <t>463-464</t>
  </si>
  <si>
    <t>449-450</t>
  </si>
  <si>
    <t>Czech Needs List                                                    PostallyUsed only</t>
  </si>
  <si>
    <t>Wantlist of Douglas Dombai</t>
  </si>
  <si>
    <t>PO Box 11546     Centurion     0046   South Africa</t>
  </si>
  <si>
    <t>479-480</t>
  </si>
  <si>
    <t>490-492</t>
  </si>
  <si>
    <t>494-502</t>
  </si>
  <si>
    <t>504--505</t>
  </si>
  <si>
    <t>507-526</t>
  </si>
  <si>
    <t>453-454</t>
  </si>
  <si>
    <t>321+324</t>
  </si>
  <si>
    <t>361+364</t>
  </si>
  <si>
    <t>381+383</t>
  </si>
  <si>
    <t>372zf</t>
  </si>
  <si>
    <t>401+402</t>
  </si>
  <si>
    <t>433+434</t>
  </si>
  <si>
    <t>Bl 18</t>
  </si>
  <si>
    <t>Bl 19</t>
  </si>
  <si>
    <t>435-36</t>
  </si>
  <si>
    <t>444+446+zf</t>
  </si>
  <si>
    <t>Bl 22</t>
  </si>
  <si>
    <t>527-31</t>
  </si>
  <si>
    <t>Bl 25</t>
  </si>
  <si>
    <t>535-47</t>
  </si>
  <si>
    <t>548-49</t>
  </si>
  <si>
    <t>551-552</t>
  </si>
  <si>
    <t>Bl 26</t>
  </si>
  <si>
    <t>Bl 27</t>
  </si>
  <si>
    <t>562-71</t>
  </si>
  <si>
    <t>Bl 58</t>
  </si>
  <si>
    <t>Bl 68</t>
  </si>
  <si>
    <t>Bl 69</t>
  </si>
  <si>
    <t>Bl 73</t>
  </si>
</sst>
</file>

<file path=xl/styles.xml><?xml version="1.0" encoding="utf-8"?>
<styleSheet xmlns="http://schemas.openxmlformats.org/spreadsheetml/2006/main">
  <numFmts count="3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</numFmts>
  <fonts count="45">
    <font>
      <sz val="10"/>
      <name val="Arial"/>
      <family val="0"/>
    </font>
    <font>
      <sz val="14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7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right"/>
    </xf>
    <xf numFmtId="2" fontId="0" fillId="0" borderId="11" xfId="0" applyNumberFormat="1" applyBorder="1" applyAlignment="1">
      <alignment horizontal="right"/>
    </xf>
    <xf numFmtId="0" fontId="0" fillId="0" borderId="12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 horizontal="right"/>
    </xf>
    <xf numFmtId="0" fontId="0" fillId="0" borderId="13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horizontal="left"/>
    </xf>
    <xf numFmtId="2" fontId="0" fillId="0" borderId="11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2" fontId="0" fillId="0" borderId="14" xfId="0" applyNumberFormat="1" applyBorder="1" applyAlignment="1">
      <alignment/>
    </xf>
    <xf numFmtId="1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2" fontId="0" fillId="0" borderId="15" xfId="0" applyNumberFormat="1" applyBorder="1" applyAlignment="1">
      <alignment horizontal="right"/>
    </xf>
    <xf numFmtId="2" fontId="0" fillId="0" borderId="0" xfId="0" applyNumberFormat="1" applyAlignment="1">
      <alignment/>
    </xf>
    <xf numFmtId="0" fontId="2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0" fontId="5" fillId="0" borderId="0" xfId="0" applyFont="1" applyAlignment="1">
      <alignment/>
    </xf>
    <xf numFmtId="3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/>
    </xf>
    <xf numFmtId="2" fontId="6" fillId="0" borderId="17" xfId="0" applyNumberFormat="1" applyFont="1" applyBorder="1" applyAlignment="1">
      <alignment horizontal="right"/>
    </xf>
    <xf numFmtId="2" fontId="6" fillId="0" borderId="11" xfId="0" applyNumberFormat="1" applyFont="1" applyBorder="1" applyAlignment="1">
      <alignment horizontal="right"/>
    </xf>
    <xf numFmtId="0" fontId="6" fillId="0" borderId="0" xfId="0" applyFont="1" applyAlignment="1" quotePrefix="1">
      <alignment/>
    </xf>
    <xf numFmtId="2" fontId="6" fillId="0" borderId="0" xfId="0" applyNumberFormat="1" applyFont="1" applyAlignment="1">
      <alignment horizontal="right"/>
    </xf>
    <xf numFmtId="0" fontId="0" fillId="0" borderId="13" xfId="0" applyFill="1" applyBorder="1" applyAlignment="1">
      <alignment horizontal="center"/>
    </xf>
    <xf numFmtId="0" fontId="0" fillId="34" borderId="0" xfId="0" applyFill="1" applyAlignment="1">
      <alignment horizontal="center"/>
    </xf>
    <xf numFmtId="0" fontId="7" fillId="34" borderId="18" xfId="0" applyFont="1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2" fontId="0" fillId="35" borderId="0" xfId="0" applyNumberFormat="1" applyFill="1" applyAlignment="1">
      <alignment horizontal="center"/>
    </xf>
    <xf numFmtId="1" fontId="0" fillId="35" borderId="0" xfId="0" applyNumberFormat="1" applyFill="1" applyAlignment="1">
      <alignment horizontal="center"/>
    </xf>
    <xf numFmtId="9" fontId="0" fillId="0" borderId="0" xfId="59" applyFont="1" applyAlignment="1">
      <alignment horizontal="center"/>
    </xf>
    <xf numFmtId="49" fontId="0" fillId="36" borderId="13" xfId="0" applyNumberFormat="1" applyFill="1" applyBorder="1" applyAlignment="1">
      <alignment horizontal="center"/>
    </xf>
    <xf numFmtId="49" fontId="0" fillId="36" borderId="13" xfId="0" applyNumberFormat="1" applyFill="1" applyBorder="1" applyAlignment="1" quotePrefix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37" borderId="0" xfId="0" applyFont="1" applyFill="1" applyAlignment="1">
      <alignment/>
    </xf>
    <xf numFmtId="0" fontId="1" fillId="37" borderId="0" xfId="0" applyFont="1" applyFill="1" applyBorder="1" applyAlignment="1">
      <alignment/>
    </xf>
    <xf numFmtId="0" fontId="0" fillId="34" borderId="0" xfId="0" applyFill="1" applyAlignment="1">
      <alignment horizontal="center" vertical="center" wrapText="1"/>
    </xf>
    <xf numFmtId="0" fontId="10" fillId="0" borderId="18" xfId="0" applyFont="1" applyBorder="1" applyAlignment="1">
      <alignment horizontal="center"/>
    </xf>
    <xf numFmtId="0" fontId="0" fillId="0" borderId="0" xfId="0" applyBorder="1" applyAlignment="1">
      <alignment/>
    </xf>
    <xf numFmtId="1" fontId="0" fillId="0" borderId="11" xfId="0" applyNumberFormat="1" applyBorder="1" applyAlignment="1">
      <alignment horizontal="right"/>
    </xf>
    <xf numFmtId="0" fontId="0" fillId="0" borderId="18" xfId="0" applyBorder="1" applyAlignment="1">
      <alignment/>
    </xf>
    <xf numFmtId="49" fontId="0" fillId="36" borderId="13" xfId="0" applyNumberFormat="1" applyFont="1" applyFill="1" applyBorder="1" applyAlignment="1">
      <alignment horizontal="center"/>
    </xf>
    <xf numFmtId="0" fontId="9" fillId="37" borderId="0" xfId="0" applyFont="1" applyFill="1" applyAlignment="1">
      <alignment horizontal="left" vertical="top" textRotation="180"/>
    </xf>
    <xf numFmtId="0" fontId="0" fillId="34" borderId="0" xfId="0" applyFill="1" applyAlignment="1">
      <alignment horizontal="center" vertical="center" wrapText="1"/>
    </xf>
    <xf numFmtId="0" fontId="0" fillId="0" borderId="0" xfId="0" applyAlignment="1">
      <alignment/>
    </xf>
    <xf numFmtId="0" fontId="0" fillId="0" borderId="2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80"/>
  <sheetViews>
    <sheetView showGridLines="0" tabSelected="1" zoomScale="70" zoomScaleNormal="70" zoomScalePageLayoutView="0" workbookViewId="0" topLeftCell="A31">
      <selection activeCell="Q50" sqref="Q50:W50"/>
    </sheetView>
  </sheetViews>
  <sheetFormatPr defaultColWidth="9.140625" defaultRowHeight="12.75"/>
  <cols>
    <col min="1" max="1" width="8.57421875" style="0" customWidth="1"/>
    <col min="2" max="2" width="12.57421875" style="0" bestFit="1" customWidth="1"/>
    <col min="3" max="3" width="16.57421875" style="0" customWidth="1"/>
    <col min="4" max="4" width="8.421875" style="0" customWidth="1"/>
    <col min="5" max="5" width="9.140625" style="0" customWidth="1"/>
    <col min="6" max="6" width="7.57421875" style="0" bestFit="1" customWidth="1"/>
    <col min="7" max="7" width="6.57421875" style="0" bestFit="1" customWidth="1"/>
    <col min="8" max="8" width="3.7109375" style="0" customWidth="1"/>
    <col min="9" max="9" width="3.8515625" style="0" customWidth="1"/>
    <col min="10" max="10" width="7.8515625" style="0" customWidth="1"/>
    <col min="11" max="11" width="11.28125" style="0" customWidth="1"/>
    <col min="12" max="12" width="4.421875" style="0" customWidth="1"/>
    <col min="13" max="13" width="9.7109375" style="0" bestFit="1" customWidth="1"/>
    <col min="14" max="14" width="6.8515625" style="0" bestFit="1" customWidth="1"/>
    <col min="15" max="15" width="13.28125" style="0" customWidth="1"/>
    <col min="16" max="16" width="2.421875" style="0" customWidth="1"/>
    <col min="17" max="17" width="5.421875" style="0" customWidth="1"/>
    <col min="18" max="18" width="11.28125" style="0" bestFit="1" customWidth="1"/>
    <col min="19" max="19" width="8.421875" style="0" hidden="1" customWidth="1"/>
    <col min="20" max="20" width="9.140625" style="0" hidden="1" customWidth="1"/>
    <col min="21" max="21" width="7.7109375" style="0" hidden="1" customWidth="1"/>
    <col min="22" max="22" width="8.28125" style="0" bestFit="1" customWidth="1"/>
    <col min="23" max="23" width="2.00390625" style="0" customWidth="1"/>
    <col min="24" max="24" width="6.421875" style="0" customWidth="1"/>
    <col min="25" max="25" width="10.7109375" style="3" customWidth="1"/>
    <col min="26" max="28" width="9.140625" style="0" hidden="1" customWidth="1"/>
    <col min="29" max="29" width="7.7109375" style="3" customWidth="1"/>
    <col min="30" max="30" width="5.00390625" style="0" customWidth="1"/>
    <col min="31" max="31" width="9.28125" style="0" bestFit="1" customWidth="1"/>
    <col min="32" max="32" width="10.8515625" style="0" customWidth="1"/>
    <col min="33" max="35" width="9.140625" style="0" customWidth="1"/>
    <col min="36" max="36" width="7.8515625" style="0" customWidth="1"/>
    <col min="37" max="37" width="6.28125" style="0" customWidth="1"/>
  </cols>
  <sheetData>
    <row r="1" spans="1:30" ht="28.5" customHeight="1">
      <c r="A1" s="30" t="s">
        <v>108</v>
      </c>
      <c r="B1" s="31"/>
      <c r="C1" s="31"/>
      <c r="D1" s="31"/>
      <c r="E1" s="32"/>
      <c r="F1" s="32"/>
      <c r="G1" s="32"/>
      <c r="H1" s="69" t="s">
        <v>182</v>
      </c>
      <c r="I1" s="70"/>
      <c r="J1" s="70"/>
      <c r="K1" s="62"/>
      <c r="L1" s="69" t="s">
        <v>183</v>
      </c>
      <c r="M1" s="70"/>
      <c r="N1" s="70"/>
      <c r="O1" s="70"/>
      <c r="P1" s="71"/>
      <c r="Q1" s="49" t="s">
        <v>63</v>
      </c>
      <c r="R1" s="48"/>
      <c r="S1" s="32"/>
      <c r="T1" s="32"/>
      <c r="U1" s="32"/>
      <c r="V1" s="48"/>
      <c r="W1" s="48"/>
      <c r="X1" s="49" t="s">
        <v>87</v>
      </c>
      <c r="Y1" s="32"/>
      <c r="Z1" s="32"/>
      <c r="AA1" s="32"/>
      <c r="AB1" s="32"/>
      <c r="AC1" s="32"/>
      <c r="AD1" s="60"/>
    </row>
    <row r="2" spans="17:36" ht="18">
      <c r="Q2" s="66"/>
      <c r="R2" s="14"/>
      <c r="S2" s="64"/>
      <c r="T2" s="64"/>
      <c r="U2" s="64"/>
      <c r="V2" s="64"/>
      <c r="W2" s="64"/>
      <c r="X2" s="50"/>
      <c r="Y2" s="14"/>
      <c r="Z2" s="64"/>
      <c r="AA2" s="64"/>
      <c r="AB2" s="64"/>
      <c r="AC2" s="14"/>
      <c r="AD2" s="61"/>
      <c r="AE2" s="14"/>
      <c r="AF2" s="3"/>
      <c r="AJ2" s="3"/>
    </row>
    <row r="3" spans="1:30" ht="18">
      <c r="A3" s="2" t="s">
        <v>0</v>
      </c>
      <c r="B3" s="2" t="s">
        <v>1</v>
      </c>
      <c r="C3" s="1" t="s">
        <v>2</v>
      </c>
      <c r="D3" s="2" t="s">
        <v>3</v>
      </c>
      <c r="E3" s="2" t="s">
        <v>6</v>
      </c>
      <c r="F3" s="2" t="s">
        <v>60</v>
      </c>
      <c r="G3" s="2" t="s">
        <v>5</v>
      </c>
      <c r="J3" s="2" t="s">
        <v>0</v>
      </c>
      <c r="K3" s="2" t="s">
        <v>1</v>
      </c>
      <c r="L3" s="1"/>
      <c r="M3" s="2"/>
      <c r="N3" s="2" t="s">
        <v>60</v>
      </c>
      <c r="O3" s="2" t="s">
        <v>5</v>
      </c>
      <c r="Q3" s="51" t="s">
        <v>0</v>
      </c>
      <c r="R3" s="2" t="s">
        <v>1</v>
      </c>
      <c r="S3" s="2" t="s">
        <v>3</v>
      </c>
      <c r="T3" s="2" t="s">
        <v>6</v>
      </c>
      <c r="U3" s="2" t="s">
        <v>60</v>
      </c>
      <c r="V3" s="2" t="s">
        <v>5</v>
      </c>
      <c r="X3" s="51" t="s">
        <v>0</v>
      </c>
      <c r="Y3" s="2" t="s">
        <v>1</v>
      </c>
      <c r="Z3" s="2" t="s">
        <v>3</v>
      </c>
      <c r="AA3" s="2" t="s">
        <v>6</v>
      </c>
      <c r="AB3" s="2" t="s">
        <v>60</v>
      </c>
      <c r="AC3" s="2" t="s">
        <v>5</v>
      </c>
      <c r="AD3" s="61"/>
    </row>
    <row r="4" spans="1:30" ht="18">
      <c r="A4" s="26"/>
      <c r="B4" s="26" t="s">
        <v>27</v>
      </c>
      <c r="C4" s="27" t="s">
        <v>28</v>
      </c>
      <c r="D4" s="26" t="s">
        <v>29</v>
      </c>
      <c r="E4" s="26"/>
      <c r="F4" s="28"/>
      <c r="G4" s="26">
        <v>1</v>
      </c>
      <c r="J4" s="10">
        <v>1981</v>
      </c>
      <c r="K4" s="56" t="s">
        <v>86</v>
      </c>
      <c r="L4" s="12"/>
      <c r="M4" s="10"/>
      <c r="N4" s="13">
        <v>15</v>
      </c>
      <c r="O4" s="52">
        <v>1</v>
      </c>
      <c r="Q4" s="50">
        <v>1993</v>
      </c>
      <c r="R4" s="3">
        <v>5</v>
      </c>
      <c r="V4" s="3">
        <v>1</v>
      </c>
      <c r="X4" s="50">
        <v>1993</v>
      </c>
      <c r="Y4" s="3">
        <v>162</v>
      </c>
      <c r="AC4" s="3">
        <v>1</v>
      </c>
      <c r="AD4" s="60"/>
    </row>
    <row r="5" spans="1:30" ht="12.75" customHeight="1">
      <c r="A5" s="26"/>
      <c r="B5" s="26">
        <v>17</v>
      </c>
      <c r="C5" s="27" t="s">
        <v>32</v>
      </c>
      <c r="D5" s="26" t="s">
        <v>33</v>
      </c>
      <c r="E5" s="26"/>
      <c r="F5" s="28"/>
      <c r="G5" s="26">
        <v>1</v>
      </c>
      <c r="J5" s="10">
        <v>1983</v>
      </c>
      <c r="K5" s="56" t="s">
        <v>126</v>
      </c>
      <c r="L5" s="12"/>
      <c r="M5" s="10"/>
      <c r="N5" s="13">
        <v>0.3</v>
      </c>
      <c r="O5" s="10">
        <v>1</v>
      </c>
      <c r="Q5" s="50"/>
      <c r="R5" s="3" t="s">
        <v>64</v>
      </c>
      <c r="V5" s="3">
        <v>1</v>
      </c>
      <c r="X5" s="50"/>
      <c r="Y5" s="3">
        <v>174</v>
      </c>
      <c r="AC5" s="3">
        <v>1</v>
      </c>
      <c r="AD5" s="68" t="s">
        <v>181</v>
      </c>
    </row>
    <row r="6" spans="1:30" ht="12.75" customHeight="1">
      <c r="A6" s="26"/>
      <c r="B6" s="26" t="s">
        <v>30</v>
      </c>
      <c r="C6" s="27" t="s">
        <v>31</v>
      </c>
      <c r="D6" s="26" t="s">
        <v>119</v>
      </c>
      <c r="E6" s="26"/>
      <c r="F6" s="28"/>
      <c r="G6" s="26">
        <v>3</v>
      </c>
      <c r="J6" s="10"/>
      <c r="K6" s="56" t="s">
        <v>102</v>
      </c>
      <c r="L6" s="12"/>
      <c r="M6" s="10"/>
      <c r="N6" s="13">
        <v>0.1</v>
      </c>
      <c r="O6" s="10">
        <v>1</v>
      </c>
      <c r="Q6" s="50"/>
      <c r="R6" s="3">
        <v>11</v>
      </c>
      <c r="V6" s="3">
        <v>1</v>
      </c>
      <c r="X6" s="50">
        <v>1994</v>
      </c>
      <c r="Y6" s="3">
        <v>192</v>
      </c>
      <c r="AC6" s="3">
        <v>1</v>
      </c>
      <c r="AD6" s="68"/>
    </row>
    <row r="7" spans="1:30" ht="12.75" customHeight="1">
      <c r="A7" s="26"/>
      <c r="B7" s="26" t="s">
        <v>34</v>
      </c>
      <c r="C7" s="27" t="s">
        <v>118</v>
      </c>
      <c r="D7" s="26" t="s">
        <v>120</v>
      </c>
      <c r="E7" s="26"/>
      <c r="F7" s="28"/>
      <c r="G7" s="26">
        <v>3</v>
      </c>
      <c r="J7" s="10"/>
      <c r="K7" s="56" t="s">
        <v>146</v>
      </c>
      <c r="L7" s="12"/>
      <c r="M7" s="10"/>
      <c r="N7" s="13">
        <v>4.6</v>
      </c>
      <c r="O7" s="10">
        <v>5</v>
      </c>
      <c r="Q7" s="50"/>
      <c r="R7" s="3">
        <v>26</v>
      </c>
      <c r="V7" s="3">
        <v>1</v>
      </c>
      <c r="X7" s="50"/>
      <c r="Y7" s="3">
        <v>194</v>
      </c>
      <c r="AC7" s="3">
        <v>1</v>
      </c>
      <c r="AD7" s="68"/>
    </row>
    <row r="8" spans="1:30" ht="12.75" customHeight="1">
      <c r="A8" s="26"/>
      <c r="B8" s="26" t="s">
        <v>35</v>
      </c>
      <c r="C8" s="27" t="s">
        <v>39</v>
      </c>
      <c r="D8" s="26" t="s">
        <v>121</v>
      </c>
      <c r="E8" s="26"/>
      <c r="F8" s="28"/>
      <c r="G8" s="26">
        <v>1</v>
      </c>
      <c r="J8" s="10"/>
      <c r="K8" s="56" t="s">
        <v>147</v>
      </c>
      <c r="L8" s="12"/>
      <c r="M8" s="10"/>
      <c r="N8" s="13">
        <v>0.1</v>
      </c>
      <c r="O8" s="10">
        <v>1</v>
      </c>
      <c r="Q8" s="50">
        <v>1994</v>
      </c>
      <c r="R8" s="3">
        <v>29</v>
      </c>
      <c r="V8" s="3">
        <v>1</v>
      </c>
      <c r="X8" s="50"/>
      <c r="Y8" s="3">
        <v>207</v>
      </c>
      <c r="AC8" s="3">
        <v>1</v>
      </c>
      <c r="AD8" s="68"/>
    </row>
    <row r="9" spans="1:30" ht="12.75" customHeight="1">
      <c r="A9" s="26"/>
      <c r="B9" s="26" t="s">
        <v>36</v>
      </c>
      <c r="C9" s="27" t="s">
        <v>40</v>
      </c>
      <c r="D9" s="26" t="s">
        <v>122</v>
      </c>
      <c r="E9" s="26"/>
      <c r="F9" s="28"/>
      <c r="G9" s="26">
        <v>1</v>
      </c>
      <c r="J9" s="10">
        <v>1984</v>
      </c>
      <c r="K9" s="56" t="s">
        <v>127</v>
      </c>
      <c r="L9" s="12"/>
      <c r="M9" s="10"/>
      <c r="N9" s="13">
        <v>0.5</v>
      </c>
      <c r="O9" s="10">
        <v>1</v>
      </c>
      <c r="Q9" s="50"/>
      <c r="R9" s="3">
        <v>57</v>
      </c>
      <c r="V9" s="3">
        <v>1</v>
      </c>
      <c r="X9" s="50">
        <v>1995</v>
      </c>
      <c r="Y9" s="3">
        <v>230</v>
      </c>
      <c r="AC9" s="3">
        <v>1</v>
      </c>
      <c r="AD9" s="68"/>
    </row>
    <row r="10" spans="1:30" ht="12.75" customHeight="1">
      <c r="A10" s="26"/>
      <c r="B10" s="26" t="s">
        <v>37</v>
      </c>
      <c r="C10" s="27" t="s">
        <v>41</v>
      </c>
      <c r="D10" s="26"/>
      <c r="E10" s="26"/>
      <c r="F10" s="28"/>
      <c r="G10" s="26">
        <v>120</v>
      </c>
      <c r="J10" s="10"/>
      <c r="K10" s="56" t="s">
        <v>128</v>
      </c>
      <c r="L10" s="12"/>
      <c r="M10" s="10"/>
      <c r="N10" s="13">
        <v>0.1</v>
      </c>
      <c r="O10" s="10">
        <v>1</v>
      </c>
      <c r="Q10" s="50"/>
      <c r="R10" s="3">
        <v>68</v>
      </c>
      <c r="V10" s="3">
        <v>1</v>
      </c>
      <c r="X10" s="50"/>
      <c r="Y10" s="3" t="s">
        <v>144</v>
      </c>
      <c r="AC10" s="3">
        <v>2</v>
      </c>
      <c r="AD10" s="68"/>
    </row>
    <row r="11" spans="1:30" ht="12.75" customHeight="1">
      <c r="A11" s="26"/>
      <c r="B11" s="26" t="s">
        <v>123</v>
      </c>
      <c r="C11" s="27" t="s">
        <v>38</v>
      </c>
      <c r="D11" s="26"/>
      <c r="E11" s="26"/>
      <c r="F11" s="28"/>
      <c r="G11" s="26">
        <v>3</v>
      </c>
      <c r="J11" s="10"/>
      <c r="K11" s="56" t="s">
        <v>129</v>
      </c>
      <c r="L11" s="12"/>
      <c r="M11" s="10"/>
      <c r="N11" s="13">
        <f>1+3.5</f>
        <v>4.5</v>
      </c>
      <c r="O11" s="10">
        <v>2</v>
      </c>
      <c r="Q11" s="50">
        <v>1995</v>
      </c>
      <c r="R11" s="3" t="s">
        <v>65</v>
      </c>
      <c r="V11" s="3">
        <v>2</v>
      </c>
      <c r="X11" s="50"/>
      <c r="Y11" s="3">
        <v>240</v>
      </c>
      <c r="AC11" s="3">
        <v>1</v>
      </c>
      <c r="AD11" s="68"/>
    </row>
    <row r="12" spans="1:30" ht="12.75" customHeight="1">
      <c r="A12" s="26"/>
      <c r="B12" s="34">
        <v>199200201</v>
      </c>
      <c r="C12" s="27" t="s">
        <v>42</v>
      </c>
      <c r="D12" s="26"/>
      <c r="E12" s="26"/>
      <c r="F12" s="28"/>
      <c r="G12" s="26">
        <v>3</v>
      </c>
      <c r="J12" s="10"/>
      <c r="K12" s="56" t="s">
        <v>17</v>
      </c>
      <c r="L12" s="12"/>
      <c r="M12" s="10"/>
      <c r="N12" s="13">
        <v>1.8</v>
      </c>
      <c r="O12" s="10">
        <v>2</v>
      </c>
      <c r="Q12" s="50"/>
      <c r="R12" s="3">
        <v>80</v>
      </c>
      <c r="V12" s="3">
        <v>1</v>
      </c>
      <c r="X12" s="63"/>
      <c r="Y12" s="59" t="s">
        <v>175</v>
      </c>
      <c r="Z12" s="39"/>
      <c r="AA12" s="39"/>
      <c r="AB12" s="39"/>
      <c r="AC12" s="59">
        <v>1</v>
      </c>
      <c r="AD12" s="68"/>
    </row>
    <row r="13" spans="1:30" ht="12.75" customHeight="1">
      <c r="A13" s="26"/>
      <c r="B13" s="26" t="s">
        <v>43</v>
      </c>
      <c r="C13" s="27"/>
      <c r="D13" s="26"/>
      <c r="E13" s="26"/>
      <c r="F13" s="28"/>
      <c r="G13" s="26">
        <v>8</v>
      </c>
      <c r="J13" s="10"/>
      <c r="K13" s="56" t="s">
        <v>148</v>
      </c>
      <c r="L13" s="12"/>
      <c r="M13" s="10"/>
      <c r="N13" s="13">
        <v>0.1</v>
      </c>
      <c r="O13" s="10">
        <v>1</v>
      </c>
      <c r="Q13" s="50">
        <v>1996</v>
      </c>
      <c r="R13" s="3" t="s">
        <v>88</v>
      </c>
      <c r="V13" s="3">
        <v>2</v>
      </c>
      <c r="X13" s="50">
        <v>1996</v>
      </c>
      <c r="Y13" s="3" t="s">
        <v>145</v>
      </c>
      <c r="AC13" s="3">
        <v>2</v>
      </c>
      <c r="AD13" s="68"/>
    </row>
    <row r="14" spans="1:30" ht="12.75" customHeight="1">
      <c r="A14" s="26"/>
      <c r="B14" s="26">
        <v>245</v>
      </c>
      <c r="C14" s="27" t="s">
        <v>44</v>
      </c>
      <c r="D14" s="26" t="s">
        <v>45</v>
      </c>
      <c r="E14" s="26"/>
      <c r="F14" s="28"/>
      <c r="G14" s="26">
        <v>1</v>
      </c>
      <c r="J14" s="10"/>
      <c r="K14" s="67" t="s">
        <v>209</v>
      </c>
      <c r="L14" s="12"/>
      <c r="M14" s="10"/>
      <c r="N14" s="13"/>
      <c r="O14" s="10">
        <v>1</v>
      </c>
      <c r="Q14" s="50"/>
      <c r="R14" s="3">
        <v>109</v>
      </c>
      <c r="V14" s="3">
        <v>1</v>
      </c>
      <c r="X14" s="50"/>
      <c r="Y14" s="3">
        <v>274</v>
      </c>
      <c r="AC14" s="3">
        <v>1</v>
      </c>
      <c r="AD14" s="68"/>
    </row>
    <row r="15" spans="1:30" ht="12.75" customHeight="1">
      <c r="A15" s="26"/>
      <c r="B15" s="26">
        <v>256</v>
      </c>
      <c r="C15" s="27" t="s">
        <v>46</v>
      </c>
      <c r="D15" s="26"/>
      <c r="E15" s="26"/>
      <c r="F15" s="28"/>
      <c r="G15" s="26">
        <v>1</v>
      </c>
      <c r="J15" s="10"/>
      <c r="K15" s="56" t="s">
        <v>149</v>
      </c>
      <c r="L15" s="12"/>
      <c r="M15" s="10"/>
      <c r="N15" s="13">
        <v>2</v>
      </c>
      <c r="O15" s="10">
        <v>1</v>
      </c>
      <c r="Q15" s="50"/>
      <c r="R15" s="3">
        <v>119</v>
      </c>
      <c r="V15" s="3">
        <v>1</v>
      </c>
      <c r="X15" s="50">
        <v>1997</v>
      </c>
      <c r="Y15" s="59" t="s">
        <v>171</v>
      </c>
      <c r="AC15" s="3">
        <v>1</v>
      </c>
      <c r="AD15" s="68"/>
    </row>
    <row r="16" spans="1:30" ht="12.75" customHeight="1">
      <c r="A16" s="26"/>
      <c r="B16" s="26" t="s">
        <v>115</v>
      </c>
      <c r="C16" s="27"/>
      <c r="D16" s="26"/>
      <c r="E16" s="26"/>
      <c r="F16" s="28"/>
      <c r="G16" s="26">
        <v>2</v>
      </c>
      <c r="J16" s="10"/>
      <c r="K16" s="56" t="s">
        <v>130</v>
      </c>
      <c r="L16" s="12"/>
      <c r="M16" s="10"/>
      <c r="N16" s="13">
        <v>0.6</v>
      </c>
      <c r="O16" s="10">
        <v>1</v>
      </c>
      <c r="Q16" s="50"/>
      <c r="R16" s="3" t="s">
        <v>66</v>
      </c>
      <c r="V16" s="3">
        <v>2</v>
      </c>
      <c r="X16" s="50">
        <v>1998</v>
      </c>
      <c r="Y16" s="3">
        <v>315</v>
      </c>
      <c r="AC16" s="3">
        <v>1</v>
      </c>
      <c r="AD16" s="68"/>
    </row>
    <row r="17" spans="1:30" ht="13.5" customHeight="1" thickBot="1">
      <c r="A17" s="35"/>
      <c r="B17" s="35" t="s">
        <v>62</v>
      </c>
      <c r="C17" s="36"/>
      <c r="D17" s="35"/>
      <c r="E17" s="35"/>
      <c r="F17" s="37"/>
      <c r="G17" s="35">
        <v>1</v>
      </c>
      <c r="J17" s="10"/>
      <c r="K17" s="56" t="s">
        <v>131</v>
      </c>
      <c r="L17" s="12"/>
      <c r="M17" s="10"/>
      <c r="N17" s="13">
        <v>0.1</v>
      </c>
      <c r="O17" s="10">
        <v>1</v>
      </c>
      <c r="Q17" s="50"/>
      <c r="R17" s="3" t="s">
        <v>89</v>
      </c>
      <c r="V17" s="3">
        <v>3</v>
      </c>
      <c r="X17" s="50"/>
      <c r="Y17" s="3" t="s">
        <v>190</v>
      </c>
      <c r="AC17" s="3">
        <v>2</v>
      </c>
      <c r="AD17" s="68"/>
    </row>
    <row r="18" spans="1:30" ht="12.75" customHeight="1">
      <c r="A18" s="26">
        <v>1945</v>
      </c>
      <c r="B18" s="26" t="s">
        <v>175</v>
      </c>
      <c r="C18" s="27"/>
      <c r="D18" s="26"/>
      <c r="E18" s="26"/>
      <c r="F18" s="28">
        <f>150</f>
        <v>150</v>
      </c>
      <c r="G18" s="26">
        <v>1</v>
      </c>
      <c r="J18" s="10">
        <v>1985</v>
      </c>
      <c r="K18" s="57" t="s">
        <v>150</v>
      </c>
      <c r="L18" s="12"/>
      <c r="M18" s="10"/>
      <c r="N18" s="13">
        <v>3.5</v>
      </c>
      <c r="O18" s="10">
        <v>2</v>
      </c>
      <c r="Q18" s="50">
        <v>1997</v>
      </c>
      <c r="R18" s="3" t="s">
        <v>67</v>
      </c>
      <c r="V18" s="3">
        <v>3</v>
      </c>
      <c r="X18" s="50">
        <v>1999</v>
      </c>
      <c r="Y18" s="3">
        <v>339</v>
      </c>
      <c r="AC18" s="3">
        <v>1</v>
      </c>
      <c r="AD18" s="68"/>
    </row>
    <row r="19" spans="1:30" ht="12.75" customHeight="1">
      <c r="A19" s="26"/>
      <c r="B19" s="26">
        <v>480</v>
      </c>
      <c r="C19" s="27"/>
      <c r="D19" s="26"/>
      <c r="E19" s="26"/>
      <c r="F19" s="28">
        <v>0.1</v>
      </c>
      <c r="G19" s="26">
        <v>1</v>
      </c>
      <c r="J19" s="10"/>
      <c r="K19" s="56" t="s">
        <v>151</v>
      </c>
      <c r="L19" s="12"/>
      <c r="M19" s="10"/>
      <c r="N19" s="13">
        <v>0.1</v>
      </c>
      <c r="O19" s="10">
        <v>1</v>
      </c>
      <c r="Q19" s="50"/>
      <c r="R19" s="3" t="s">
        <v>68</v>
      </c>
      <c r="V19" s="3">
        <v>1</v>
      </c>
      <c r="X19" s="50"/>
      <c r="Y19" s="59" t="s">
        <v>176</v>
      </c>
      <c r="AC19" s="3">
        <v>1</v>
      </c>
      <c r="AD19" s="68"/>
    </row>
    <row r="20" spans="1:30" ht="12.75" customHeight="1">
      <c r="A20" s="10">
        <v>1952</v>
      </c>
      <c r="B20" s="47">
        <v>764</v>
      </c>
      <c r="C20" s="12"/>
      <c r="D20" s="12"/>
      <c r="E20" s="12"/>
      <c r="F20" s="20">
        <v>1.2</v>
      </c>
      <c r="G20" s="47">
        <v>1</v>
      </c>
      <c r="J20" s="10"/>
      <c r="K20" s="56" t="s">
        <v>18</v>
      </c>
      <c r="L20" s="12"/>
      <c r="M20" s="10"/>
      <c r="N20" s="13">
        <v>2.5</v>
      </c>
      <c r="O20" s="10">
        <v>1</v>
      </c>
      <c r="Q20" s="50"/>
      <c r="R20" s="3">
        <v>153</v>
      </c>
      <c r="V20" s="3">
        <v>1</v>
      </c>
      <c r="X20" s="50"/>
      <c r="Y20" s="59">
        <v>352</v>
      </c>
      <c r="AC20" s="3">
        <v>1</v>
      </c>
      <c r="AD20" s="68"/>
    </row>
    <row r="21" spans="1:30" ht="12.75" customHeight="1">
      <c r="A21" s="10">
        <v>1975</v>
      </c>
      <c r="B21" s="11" t="s">
        <v>116</v>
      </c>
      <c r="C21" s="12"/>
      <c r="D21" s="10"/>
      <c r="E21" s="12"/>
      <c r="F21" s="13">
        <v>12</v>
      </c>
      <c r="G21" s="10">
        <v>1</v>
      </c>
      <c r="J21" s="10"/>
      <c r="K21" s="56" t="s">
        <v>152</v>
      </c>
      <c r="L21" s="12"/>
      <c r="M21" s="10"/>
      <c r="N21" s="13">
        <v>2</v>
      </c>
      <c r="O21" s="10">
        <v>1</v>
      </c>
      <c r="Q21" s="50"/>
      <c r="R21" s="3" t="s">
        <v>69</v>
      </c>
      <c r="V21" s="3">
        <v>3</v>
      </c>
      <c r="X21" s="50">
        <v>2000</v>
      </c>
      <c r="Y21" s="3" t="s">
        <v>191</v>
      </c>
      <c r="AC21" s="3">
        <v>2</v>
      </c>
      <c r="AD21" s="68"/>
    </row>
    <row r="22" spans="1:30" ht="12.75" customHeight="1">
      <c r="A22" s="10">
        <v>1976</v>
      </c>
      <c r="B22" s="11" t="s">
        <v>107</v>
      </c>
      <c r="C22" s="12"/>
      <c r="D22" s="10"/>
      <c r="E22" s="12"/>
      <c r="F22" s="13">
        <v>0.7</v>
      </c>
      <c r="G22" s="10">
        <v>1</v>
      </c>
      <c r="J22" s="10"/>
      <c r="K22" s="56" t="s">
        <v>19</v>
      </c>
      <c r="L22" s="12"/>
      <c r="M22" s="10"/>
      <c r="N22" s="13">
        <v>1.4</v>
      </c>
      <c r="O22" s="10">
        <v>2</v>
      </c>
      <c r="Q22" s="50"/>
      <c r="R22" s="3">
        <v>164</v>
      </c>
      <c r="V22" s="3">
        <v>1</v>
      </c>
      <c r="X22" s="50"/>
      <c r="Y22" s="3" t="s">
        <v>177</v>
      </c>
      <c r="AC22" s="3">
        <v>3</v>
      </c>
      <c r="AD22" s="68"/>
    </row>
    <row r="23" spans="1:30" ht="12.75" customHeight="1">
      <c r="A23" s="10">
        <v>1977</v>
      </c>
      <c r="B23" s="11" t="s">
        <v>105</v>
      </c>
      <c r="C23" s="12"/>
      <c r="D23" s="10"/>
      <c r="E23" s="12"/>
      <c r="F23" s="13">
        <v>0.5</v>
      </c>
      <c r="G23" s="10">
        <v>1</v>
      </c>
      <c r="J23" s="10"/>
      <c r="K23" s="56" t="s">
        <v>111</v>
      </c>
      <c r="L23" s="12"/>
      <c r="M23" s="10"/>
      <c r="N23" s="13">
        <v>0.2</v>
      </c>
      <c r="O23" s="10">
        <v>1</v>
      </c>
      <c r="Q23" s="50">
        <v>1998</v>
      </c>
      <c r="R23" s="3">
        <v>167</v>
      </c>
      <c r="V23" s="3">
        <v>1</v>
      </c>
      <c r="X23" s="50"/>
      <c r="Y23" s="59" t="s">
        <v>193</v>
      </c>
      <c r="AC23" s="3">
        <v>1</v>
      </c>
      <c r="AD23" s="68"/>
    </row>
    <row r="24" spans="1:30" ht="12.75" customHeight="1">
      <c r="A24" s="10">
        <v>1978</v>
      </c>
      <c r="B24" s="11" t="s">
        <v>11</v>
      </c>
      <c r="C24" s="12"/>
      <c r="D24" s="10"/>
      <c r="E24" s="12"/>
      <c r="F24" s="13">
        <v>0.2</v>
      </c>
      <c r="G24" s="10">
        <v>1</v>
      </c>
      <c r="J24" s="10"/>
      <c r="K24" s="56" t="s">
        <v>153</v>
      </c>
      <c r="L24" s="12"/>
      <c r="M24" s="10"/>
      <c r="N24" s="13">
        <v>5</v>
      </c>
      <c r="O24" s="10">
        <v>1</v>
      </c>
      <c r="Q24" s="50"/>
      <c r="R24" s="3">
        <v>176</v>
      </c>
      <c r="V24" s="3">
        <v>1</v>
      </c>
      <c r="X24" s="50"/>
      <c r="Y24" s="3">
        <v>376</v>
      </c>
      <c r="AC24" s="3">
        <v>1</v>
      </c>
      <c r="AD24" s="68"/>
    </row>
    <row r="25" spans="1:30" ht="12.75" customHeight="1">
      <c r="A25" s="10"/>
      <c r="B25" s="11" t="s">
        <v>104</v>
      </c>
      <c r="C25" s="12"/>
      <c r="D25" s="10"/>
      <c r="E25" s="12"/>
      <c r="F25" s="13">
        <v>0.2</v>
      </c>
      <c r="G25" s="10">
        <v>1</v>
      </c>
      <c r="J25" s="10"/>
      <c r="K25" s="56" t="s">
        <v>132</v>
      </c>
      <c r="L25" s="12"/>
      <c r="M25" s="10"/>
      <c r="N25" s="13">
        <v>0.5</v>
      </c>
      <c r="O25" s="10">
        <v>1</v>
      </c>
      <c r="Q25" s="50"/>
      <c r="R25" s="3">
        <v>179</v>
      </c>
      <c r="V25" s="3">
        <v>1</v>
      </c>
      <c r="X25" s="50"/>
      <c r="Y25" s="3" t="s">
        <v>192</v>
      </c>
      <c r="AC25" s="3">
        <v>2</v>
      </c>
      <c r="AD25" s="68"/>
    </row>
    <row r="26" spans="1:30" ht="12.75" customHeight="1">
      <c r="A26" s="10"/>
      <c r="B26" s="11" t="s">
        <v>16</v>
      </c>
      <c r="C26" s="12"/>
      <c r="D26" s="10"/>
      <c r="E26" s="12"/>
      <c r="F26" s="13">
        <v>2</v>
      </c>
      <c r="G26" s="10">
        <v>2</v>
      </c>
      <c r="J26" s="10"/>
      <c r="K26" s="67" t="s">
        <v>210</v>
      </c>
      <c r="L26" s="12"/>
      <c r="M26" s="10"/>
      <c r="N26" s="13"/>
      <c r="O26" s="10">
        <v>1</v>
      </c>
      <c r="Q26" s="50"/>
      <c r="R26" s="3" t="s">
        <v>70</v>
      </c>
      <c r="V26" s="3">
        <v>2</v>
      </c>
      <c r="X26" s="50">
        <v>2001</v>
      </c>
      <c r="Y26" s="3">
        <v>386</v>
      </c>
      <c r="AC26" s="3">
        <v>1</v>
      </c>
      <c r="AD26" s="68"/>
    </row>
    <row r="27" spans="1:30" ht="12.75" customHeight="1">
      <c r="A27" s="10"/>
      <c r="B27" s="11" t="s">
        <v>13</v>
      </c>
      <c r="C27" s="12"/>
      <c r="D27" s="10"/>
      <c r="E27" s="12"/>
      <c r="F27" s="13">
        <v>4.8</v>
      </c>
      <c r="G27" s="10">
        <v>2</v>
      </c>
      <c r="J27" s="10">
        <v>1986</v>
      </c>
      <c r="K27" s="56" t="s">
        <v>154</v>
      </c>
      <c r="L27" s="12"/>
      <c r="M27" s="10"/>
      <c r="N27" s="13">
        <v>4</v>
      </c>
      <c r="O27" s="10">
        <v>4</v>
      </c>
      <c r="Q27" s="50"/>
      <c r="R27" s="3" t="s">
        <v>71</v>
      </c>
      <c r="V27" s="3">
        <v>2</v>
      </c>
      <c r="X27" s="50"/>
      <c r="Y27" s="3" t="s">
        <v>178</v>
      </c>
      <c r="AC27" s="3">
        <v>2</v>
      </c>
      <c r="AD27" s="68"/>
    </row>
    <row r="28" spans="1:30" ht="13.5" customHeight="1">
      <c r="A28" s="10"/>
      <c r="B28" s="11" t="s">
        <v>12</v>
      </c>
      <c r="C28" s="12"/>
      <c r="D28" s="10"/>
      <c r="E28" s="12"/>
      <c r="F28" s="13">
        <v>0.6</v>
      </c>
      <c r="G28" s="10">
        <v>1</v>
      </c>
      <c r="J28" s="10"/>
      <c r="K28" s="56" t="s">
        <v>133</v>
      </c>
      <c r="L28" s="12"/>
      <c r="M28" s="10"/>
      <c r="N28" s="13">
        <f>3+3</f>
        <v>6</v>
      </c>
      <c r="O28" s="10">
        <v>2</v>
      </c>
      <c r="Q28" s="50"/>
      <c r="R28" s="3">
        <v>192</v>
      </c>
      <c r="V28" s="3">
        <v>1</v>
      </c>
      <c r="X28" s="50"/>
      <c r="Y28" s="59" t="s">
        <v>173</v>
      </c>
      <c r="AC28" s="3">
        <v>1</v>
      </c>
      <c r="AD28" s="68"/>
    </row>
    <row r="29" spans="1:30" ht="13.5" customHeight="1">
      <c r="A29" s="10"/>
      <c r="B29" s="11" t="s">
        <v>47</v>
      </c>
      <c r="C29" s="12"/>
      <c r="D29" s="10"/>
      <c r="E29" s="12"/>
      <c r="F29" s="13">
        <v>1.6</v>
      </c>
      <c r="G29" s="10">
        <v>6</v>
      </c>
      <c r="J29" s="10">
        <v>1987</v>
      </c>
      <c r="K29" s="67" t="s">
        <v>211</v>
      </c>
      <c r="L29" s="12"/>
      <c r="M29" s="10"/>
      <c r="N29" s="13"/>
      <c r="O29" s="10">
        <v>1</v>
      </c>
      <c r="Q29" s="50"/>
      <c r="R29" s="3" t="s">
        <v>109</v>
      </c>
      <c r="V29" s="3">
        <v>2</v>
      </c>
      <c r="X29" s="50"/>
      <c r="Y29" s="59" t="s">
        <v>194</v>
      </c>
      <c r="AC29" s="3">
        <v>2</v>
      </c>
      <c r="AD29" s="68"/>
    </row>
    <row r="30" spans="1:30" ht="13.5" customHeight="1">
      <c r="A30" s="10"/>
      <c r="B30" s="11" t="s">
        <v>110</v>
      </c>
      <c r="C30" s="12"/>
      <c r="D30" s="10"/>
      <c r="E30" s="12"/>
      <c r="F30" s="13">
        <v>0.5</v>
      </c>
      <c r="G30" s="10">
        <v>1</v>
      </c>
      <c r="J30" s="10"/>
      <c r="K30" s="56" t="s">
        <v>155</v>
      </c>
      <c r="L30" s="12"/>
      <c r="M30" s="10"/>
      <c r="N30" s="13">
        <v>3</v>
      </c>
      <c r="O30" s="10">
        <v>1</v>
      </c>
      <c r="Q30" s="50"/>
      <c r="R30" s="3" t="s">
        <v>72</v>
      </c>
      <c r="V30" s="3">
        <v>3</v>
      </c>
      <c r="X30" s="50"/>
      <c r="Y30" s="3">
        <v>410</v>
      </c>
      <c r="AC30" s="3">
        <v>1</v>
      </c>
      <c r="AD30" s="68"/>
    </row>
    <row r="31" spans="1:30" ht="13.5" customHeight="1">
      <c r="A31" s="10">
        <v>1979</v>
      </c>
      <c r="B31" s="11" t="s">
        <v>117</v>
      </c>
      <c r="C31" s="12"/>
      <c r="D31" s="10"/>
      <c r="E31" s="12"/>
      <c r="F31" s="13">
        <v>1</v>
      </c>
      <c r="G31" s="10">
        <v>1</v>
      </c>
      <c r="J31" s="10"/>
      <c r="K31" s="67" t="s">
        <v>212</v>
      </c>
      <c r="L31" s="12"/>
      <c r="M31" s="10"/>
      <c r="N31" s="13"/>
      <c r="O31" s="10">
        <v>1</v>
      </c>
      <c r="Q31" s="50">
        <v>1999</v>
      </c>
      <c r="R31" s="3">
        <v>206</v>
      </c>
      <c r="V31" s="3">
        <v>1</v>
      </c>
      <c r="X31" s="50">
        <v>2002</v>
      </c>
      <c r="Y31" s="59">
        <v>418</v>
      </c>
      <c r="AC31" s="3">
        <v>1</v>
      </c>
      <c r="AD31" s="68"/>
    </row>
    <row r="32" spans="1:30" ht="12.75" customHeight="1">
      <c r="A32" s="10"/>
      <c r="B32" s="11" t="s">
        <v>14</v>
      </c>
      <c r="C32" s="12"/>
      <c r="D32" s="10"/>
      <c r="E32" s="12"/>
      <c r="F32" s="13">
        <v>2.6</v>
      </c>
      <c r="G32" s="10">
        <v>2</v>
      </c>
      <c r="J32" s="10"/>
      <c r="K32" s="56" t="s">
        <v>156</v>
      </c>
      <c r="L32" s="12"/>
      <c r="M32" s="10"/>
      <c r="N32" s="13">
        <v>1.4</v>
      </c>
      <c r="O32" s="10">
        <v>2</v>
      </c>
      <c r="Q32" s="50"/>
      <c r="R32" s="3" t="s">
        <v>73</v>
      </c>
      <c r="V32" s="3">
        <v>2</v>
      </c>
      <c r="X32" s="50"/>
      <c r="Y32" s="3">
        <v>422</v>
      </c>
      <c r="AC32" s="3">
        <v>1</v>
      </c>
      <c r="AD32" s="68"/>
    </row>
    <row r="33" spans="1:30" ht="12.75" customHeight="1">
      <c r="A33" s="10"/>
      <c r="B33" s="11" t="s">
        <v>124</v>
      </c>
      <c r="C33" s="12"/>
      <c r="D33" s="10"/>
      <c r="E33" s="12"/>
      <c r="F33" s="13">
        <v>1</v>
      </c>
      <c r="G33" s="10">
        <v>1</v>
      </c>
      <c r="J33" s="10"/>
      <c r="K33" s="56" t="s">
        <v>157</v>
      </c>
      <c r="L33" s="12"/>
      <c r="M33" s="10"/>
      <c r="N33" s="13">
        <v>1</v>
      </c>
      <c r="O33" s="10">
        <v>1</v>
      </c>
      <c r="Q33" s="50"/>
      <c r="R33" s="3">
        <v>211</v>
      </c>
      <c r="V33" s="3">
        <v>1</v>
      </c>
      <c r="X33" s="50"/>
      <c r="Y33" s="59" t="s">
        <v>196</v>
      </c>
      <c r="AC33" s="3">
        <v>1</v>
      </c>
      <c r="AD33" s="68"/>
    </row>
    <row r="34" spans="1:30" ht="12.75" customHeight="1">
      <c r="A34" s="10"/>
      <c r="B34" s="11" t="s">
        <v>103</v>
      </c>
      <c r="C34" s="12"/>
      <c r="D34" s="10"/>
      <c r="E34" s="12"/>
      <c r="F34" s="13">
        <v>1</v>
      </c>
      <c r="G34" s="10">
        <v>1</v>
      </c>
      <c r="J34" s="10">
        <v>1988</v>
      </c>
      <c r="K34" s="56" t="s">
        <v>158</v>
      </c>
      <c r="L34" s="12"/>
      <c r="M34" s="10"/>
      <c r="N34" s="13">
        <v>0.8</v>
      </c>
      <c r="O34" s="10">
        <v>3</v>
      </c>
      <c r="Q34" s="50"/>
      <c r="R34" s="3" t="s">
        <v>74</v>
      </c>
      <c r="V34" s="3">
        <v>2</v>
      </c>
      <c r="X34" s="50"/>
      <c r="Y34" s="3">
        <v>430</v>
      </c>
      <c r="AC34" s="3">
        <v>1</v>
      </c>
      <c r="AD34" s="68"/>
    </row>
    <row r="35" spans="1:30" ht="12.75" customHeight="1">
      <c r="A35" s="10"/>
      <c r="B35" s="11" t="s">
        <v>135</v>
      </c>
      <c r="C35" s="12"/>
      <c r="D35" s="10"/>
      <c r="E35" s="12"/>
      <c r="F35" s="13">
        <v>0.4</v>
      </c>
      <c r="G35" s="10">
        <v>1</v>
      </c>
      <c r="J35" s="10"/>
      <c r="K35" s="56" t="s">
        <v>159</v>
      </c>
      <c r="L35" s="12"/>
      <c r="M35" s="10"/>
      <c r="N35" s="13">
        <v>6</v>
      </c>
      <c r="O35" s="10">
        <v>1</v>
      </c>
      <c r="Q35" s="50"/>
      <c r="R35" s="3" t="s">
        <v>75</v>
      </c>
      <c r="V35" s="3">
        <v>2</v>
      </c>
      <c r="X35" s="50"/>
      <c r="Y35" s="59" t="s">
        <v>197</v>
      </c>
      <c r="AC35" s="3">
        <v>1</v>
      </c>
      <c r="AD35" s="68"/>
    </row>
    <row r="36" spans="1:30" ht="12.75" customHeight="1">
      <c r="A36" s="10"/>
      <c r="B36" s="11" t="s">
        <v>125</v>
      </c>
      <c r="C36" s="12"/>
      <c r="D36" s="10"/>
      <c r="E36" s="12"/>
      <c r="F36" s="13">
        <v>4.1</v>
      </c>
      <c r="G36" s="10">
        <v>3</v>
      </c>
      <c r="J36" s="10"/>
      <c r="K36" s="56" t="s">
        <v>160</v>
      </c>
      <c r="L36" s="12"/>
      <c r="M36" s="10"/>
      <c r="N36" s="13">
        <v>2</v>
      </c>
      <c r="O36" s="10">
        <v>1</v>
      </c>
      <c r="Q36" s="50"/>
      <c r="R36" s="3" t="s">
        <v>101</v>
      </c>
      <c r="V36" s="3">
        <v>2</v>
      </c>
      <c r="X36" s="50"/>
      <c r="Y36" s="59" t="s">
        <v>195</v>
      </c>
      <c r="AC36" s="3">
        <v>2</v>
      </c>
      <c r="AD36" s="68"/>
    </row>
    <row r="37" spans="1:30" ht="12.75" customHeight="1">
      <c r="A37" s="10"/>
      <c r="B37" s="11" t="s">
        <v>15</v>
      </c>
      <c r="C37" s="12"/>
      <c r="D37" s="10"/>
      <c r="E37" s="12"/>
      <c r="F37" s="13">
        <v>3</v>
      </c>
      <c r="G37" s="10">
        <v>2</v>
      </c>
      <c r="J37" s="10"/>
      <c r="K37" s="56" t="s">
        <v>161</v>
      </c>
      <c r="L37" s="12"/>
      <c r="M37" s="10"/>
      <c r="N37" s="13">
        <v>3</v>
      </c>
      <c r="O37" s="10">
        <v>1</v>
      </c>
      <c r="Q37" s="50"/>
      <c r="R37" s="3">
        <v>232</v>
      </c>
      <c r="V37" s="3">
        <v>1</v>
      </c>
      <c r="X37" s="50"/>
      <c r="Y37" s="59" t="s">
        <v>198</v>
      </c>
      <c r="AC37" s="3">
        <v>2</v>
      </c>
      <c r="AD37" s="68"/>
    </row>
    <row r="38" spans="1:30" ht="12.75" customHeight="1">
      <c r="A38" s="10"/>
      <c r="B38" s="11" t="s">
        <v>61</v>
      </c>
      <c r="C38" s="12"/>
      <c r="D38" s="10"/>
      <c r="E38" s="12"/>
      <c r="F38" s="13">
        <v>0.1</v>
      </c>
      <c r="G38" s="10">
        <v>1</v>
      </c>
      <c r="J38" s="10"/>
      <c r="K38" s="56" t="s">
        <v>162</v>
      </c>
      <c r="L38" s="12"/>
      <c r="M38" s="10"/>
      <c r="N38" s="13">
        <v>4</v>
      </c>
      <c r="O38" s="10">
        <v>1</v>
      </c>
      <c r="Q38" s="50"/>
      <c r="R38" s="3">
        <v>236</v>
      </c>
      <c r="V38" s="3">
        <v>1</v>
      </c>
      <c r="X38" s="50"/>
      <c r="Y38" s="3" t="s">
        <v>112</v>
      </c>
      <c r="AC38" s="3">
        <v>7</v>
      </c>
      <c r="AD38" s="68"/>
    </row>
    <row r="39" spans="2:30" ht="12.75" customHeight="1">
      <c r="B39" s="38"/>
      <c r="J39" s="10"/>
      <c r="K39" s="56" t="s">
        <v>163</v>
      </c>
      <c r="L39" s="12"/>
      <c r="M39" s="10"/>
      <c r="N39" s="13">
        <v>5</v>
      </c>
      <c r="O39" s="10">
        <v>1</v>
      </c>
      <c r="Q39" s="50">
        <v>2000</v>
      </c>
      <c r="R39" s="3">
        <v>243</v>
      </c>
      <c r="V39" s="3">
        <v>1</v>
      </c>
      <c r="X39" s="50">
        <v>2003</v>
      </c>
      <c r="Y39" s="59" t="s">
        <v>199</v>
      </c>
      <c r="AC39" s="3">
        <v>3</v>
      </c>
      <c r="AD39" s="68"/>
    </row>
    <row r="40" spans="2:30" ht="13.5" customHeight="1" thickBot="1">
      <c r="B40" s="38"/>
      <c r="F40" s="5">
        <f>SUM(F18:F38)</f>
        <v>187.59999999999994</v>
      </c>
      <c r="G40" s="65">
        <f>SUM(G4:G38)</f>
        <v>181</v>
      </c>
      <c r="J40" s="10"/>
      <c r="K40" s="56" t="s">
        <v>164</v>
      </c>
      <c r="L40" s="12"/>
      <c r="M40" s="10"/>
      <c r="N40" s="13">
        <v>7.5</v>
      </c>
      <c r="O40" s="10">
        <v>1</v>
      </c>
      <c r="Q40" s="50"/>
      <c r="R40" s="3" t="s">
        <v>171</v>
      </c>
      <c r="V40" s="3">
        <v>1</v>
      </c>
      <c r="X40" s="50"/>
      <c r="Y40" s="3" t="s">
        <v>180</v>
      </c>
      <c r="AC40" s="3">
        <v>2</v>
      </c>
      <c r="AD40" s="68"/>
    </row>
    <row r="41" spans="2:30" ht="13.5" customHeight="1" thickTop="1">
      <c r="B41" s="38"/>
      <c r="J41" s="10"/>
      <c r="K41" s="56" t="s">
        <v>134</v>
      </c>
      <c r="L41" s="12"/>
      <c r="M41" s="10"/>
      <c r="N41" s="13">
        <v>0.5</v>
      </c>
      <c r="O41" s="10">
        <v>1</v>
      </c>
      <c r="Q41" s="50"/>
      <c r="R41" s="3">
        <v>246</v>
      </c>
      <c r="V41" s="3">
        <v>1</v>
      </c>
      <c r="X41" s="50"/>
      <c r="Y41" s="3" t="s">
        <v>189</v>
      </c>
      <c r="AC41" s="3">
        <v>3</v>
      </c>
      <c r="AD41" s="68"/>
    </row>
    <row r="42" spans="2:30" ht="12.75" customHeight="1">
      <c r="B42" s="38"/>
      <c r="J42" s="10"/>
      <c r="K42" s="56" t="s">
        <v>165</v>
      </c>
      <c r="L42" s="12"/>
      <c r="M42" s="10"/>
      <c r="N42" s="13">
        <v>0.8</v>
      </c>
      <c r="O42" s="10">
        <v>1</v>
      </c>
      <c r="Q42" s="50"/>
      <c r="R42" s="3" t="s">
        <v>106</v>
      </c>
      <c r="V42" s="3">
        <v>1</v>
      </c>
      <c r="X42" s="50"/>
      <c r="Y42" s="3">
        <v>456</v>
      </c>
      <c r="AC42" s="3">
        <v>1</v>
      </c>
      <c r="AD42" s="68"/>
    </row>
    <row r="43" spans="2:30" ht="12.75" customHeight="1">
      <c r="B43" s="38"/>
      <c r="J43" s="10">
        <v>1989</v>
      </c>
      <c r="K43" s="56" t="s">
        <v>166</v>
      </c>
      <c r="L43" s="12"/>
      <c r="M43" s="10"/>
      <c r="N43" s="13">
        <v>7</v>
      </c>
      <c r="O43" s="10">
        <v>1</v>
      </c>
      <c r="Q43" s="50"/>
      <c r="R43" s="3" t="s">
        <v>94</v>
      </c>
      <c r="V43" s="3">
        <v>5</v>
      </c>
      <c r="X43" s="50"/>
      <c r="Y43" s="59" t="s">
        <v>200</v>
      </c>
      <c r="AC43" s="3">
        <v>1</v>
      </c>
      <c r="AD43" s="68"/>
    </row>
    <row r="44" spans="2:30" ht="12.75" customHeight="1">
      <c r="B44" s="38"/>
      <c r="J44" s="10"/>
      <c r="K44" s="56" t="s">
        <v>167</v>
      </c>
      <c r="L44" s="12"/>
      <c r="M44" s="10"/>
      <c r="N44" s="13">
        <v>1</v>
      </c>
      <c r="O44" s="10">
        <v>1</v>
      </c>
      <c r="Q44" s="50"/>
      <c r="R44" s="3" t="s">
        <v>93</v>
      </c>
      <c r="V44" s="3">
        <v>3</v>
      </c>
      <c r="X44" s="50"/>
      <c r="Y44" s="3" t="s">
        <v>179</v>
      </c>
      <c r="AC44" s="3">
        <v>2</v>
      </c>
      <c r="AD44" s="68"/>
    </row>
    <row r="45" spans="10:30" ht="12.75" customHeight="1">
      <c r="J45" s="10">
        <v>1990</v>
      </c>
      <c r="K45" s="56" t="s">
        <v>168</v>
      </c>
      <c r="L45" s="12"/>
      <c r="M45" s="10"/>
      <c r="N45" s="13">
        <v>2</v>
      </c>
      <c r="O45" s="10">
        <v>1</v>
      </c>
      <c r="Q45" s="50"/>
      <c r="R45" s="3" t="s">
        <v>92</v>
      </c>
      <c r="V45" s="3">
        <v>5</v>
      </c>
      <c r="X45" s="50"/>
      <c r="Y45" s="3">
        <v>465</v>
      </c>
      <c r="AC45" s="3">
        <v>1</v>
      </c>
      <c r="AD45" s="68"/>
    </row>
    <row r="46" spans="10:30" ht="12.75" customHeight="1">
      <c r="J46" s="10"/>
      <c r="K46" s="56" t="s">
        <v>136</v>
      </c>
      <c r="L46" s="12"/>
      <c r="M46" s="10"/>
      <c r="N46" s="13">
        <v>1</v>
      </c>
      <c r="O46" s="10">
        <v>1</v>
      </c>
      <c r="Q46" s="50">
        <v>2001</v>
      </c>
      <c r="R46" s="3" t="s">
        <v>90</v>
      </c>
      <c r="V46" s="3">
        <v>2</v>
      </c>
      <c r="X46" s="50"/>
      <c r="Y46" s="3">
        <v>470</v>
      </c>
      <c r="AC46" s="3">
        <v>1</v>
      </c>
      <c r="AD46" s="68"/>
    </row>
    <row r="47" spans="10:30" ht="12.75" customHeight="1">
      <c r="J47" s="10"/>
      <c r="K47" s="56" t="s">
        <v>169</v>
      </c>
      <c r="L47" s="12"/>
      <c r="M47" s="10"/>
      <c r="N47" s="13">
        <v>0.6</v>
      </c>
      <c r="O47" s="10">
        <v>1</v>
      </c>
      <c r="Q47" s="50"/>
      <c r="R47" s="3" t="s">
        <v>91</v>
      </c>
      <c r="V47" s="3">
        <v>2</v>
      </c>
      <c r="X47" s="50"/>
      <c r="Y47" s="3" t="s">
        <v>113</v>
      </c>
      <c r="AC47" s="3">
        <v>4</v>
      </c>
      <c r="AD47" s="68"/>
    </row>
    <row r="48" spans="10:30" ht="12.75" customHeight="1">
      <c r="J48" s="10">
        <v>1991</v>
      </c>
      <c r="K48" s="56" t="s">
        <v>137</v>
      </c>
      <c r="L48" s="12"/>
      <c r="M48" s="10"/>
      <c r="N48" s="13">
        <v>1</v>
      </c>
      <c r="O48" s="10">
        <v>1</v>
      </c>
      <c r="Q48" s="50"/>
      <c r="R48" s="3" t="s">
        <v>172</v>
      </c>
      <c r="V48" s="3">
        <v>1</v>
      </c>
      <c r="X48" s="50">
        <v>2004</v>
      </c>
      <c r="Y48" s="3" t="s">
        <v>184</v>
      </c>
      <c r="AC48" s="3">
        <v>2</v>
      </c>
      <c r="AD48" s="68"/>
    </row>
    <row r="49" spans="10:30" ht="12.75" customHeight="1">
      <c r="J49" s="10"/>
      <c r="K49" s="56" t="s">
        <v>138</v>
      </c>
      <c r="L49" s="12"/>
      <c r="M49" s="10"/>
      <c r="N49" s="13">
        <v>1</v>
      </c>
      <c r="O49" s="10">
        <v>1</v>
      </c>
      <c r="Q49" s="50"/>
      <c r="R49" s="3" t="s">
        <v>173</v>
      </c>
      <c r="V49" s="3">
        <v>1</v>
      </c>
      <c r="X49" s="50"/>
      <c r="Y49" s="3">
        <v>482</v>
      </c>
      <c r="AC49" s="3">
        <v>1</v>
      </c>
      <c r="AD49" s="68"/>
    </row>
    <row r="50" spans="10:30" ht="12.75" customHeight="1">
      <c r="J50" s="10">
        <v>1992</v>
      </c>
      <c r="K50" s="56" t="s">
        <v>139</v>
      </c>
      <c r="L50" s="12"/>
      <c r="M50" s="10"/>
      <c r="N50" s="13">
        <v>3</v>
      </c>
      <c r="O50" s="10">
        <v>1</v>
      </c>
      <c r="Q50" s="50"/>
      <c r="R50" s="3">
        <v>292</v>
      </c>
      <c r="V50" s="3">
        <v>1</v>
      </c>
      <c r="X50" s="50"/>
      <c r="Y50" s="3">
        <v>484</v>
      </c>
      <c r="AC50" s="3">
        <v>1</v>
      </c>
      <c r="AD50" s="68"/>
    </row>
    <row r="51" spans="10:30" ht="12.75" customHeight="1">
      <c r="J51" s="10"/>
      <c r="K51" s="56" t="s">
        <v>170</v>
      </c>
      <c r="L51" s="12"/>
      <c r="M51" s="10"/>
      <c r="N51" s="13">
        <v>7</v>
      </c>
      <c r="O51" s="10">
        <v>1</v>
      </c>
      <c r="Q51" s="50"/>
      <c r="R51" s="3" t="s">
        <v>76</v>
      </c>
      <c r="V51" s="3">
        <v>4</v>
      </c>
      <c r="X51" s="50"/>
      <c r="Y51" s="3" t="s">
        <v>114</v>
      </c>
      <c r="AC51" s="3">
        <v>4</v>
      </c>
      <c r="AD51" s="68"/>
    </row>
    <row r="52" spans="10:30" ht="12.75" customHeight="1">
      <c r="J52" s="10"/>
      <c r="K52" s="56" t="s">
        <v>140</v>
      </c>
      <c r="L52" s="12"/>
      <c r="M52" s="10"/>
      <c r="N52" s="13">
        <v>0.6</v>
      </c>
      <c r="O52" s="10">
        <v>1</v>
      </c>
      <c r="Q52" s="50"/>
      <c r="R52" s="3" t="s">
        <v>77</v>
      </c>
      <c r="V52" s="3">
        <v>4</v>
      </c>
      <c r="X52" s="50"/>
      <c r="Y52" s="3" t="s">
        <v>185</v>
      </c>
      <c r="AC52" s="3">
        <v>3</v>
      </c>
      <c r="AD52" s="68"/>
    </row>
    <row r="53" spans="10:30" ht="12.75" customHeight="1">
      <c r="J53" s="10"/>
      <c r="K53" s="56" t="s">
        <v>141</v>
      </c>
      <c r="L53" s="12"/>
      <c r="M53" s="10"/>
      <c r="N53" s="13">
        <v>0.8</v>
      </c>
      <c r="O53" s="10">
        <v>1</v>
      </c>
      <c r="Q53" s="50"/>
      <c r="R53" s="3" t="s">
        <v>95</v>
      </c>
      <c r="V53" s="3">
        <v>5</v>
      </c>
      <c r="X53" s="50"/>
      <c r="Y53" s="3" t="s">
        <v>186</v>
      </c>
      <c r="AC53" s="3">
        <v>9</v>
      </c>
      <c r="AD53" s="68"/>
    </row>
    <row r="54" spans="10:30" ht="12.75" customHeight="1">
      <c r="J54" s="10"/>
      <c r="K54" s="56" t="s">
        <v>142</v>
      </c>
      <c r="L54" s="12"/>
      <c r="M54" s="10"/>
      <c r="N54" s="13">
        <v>3</v>
      </c>
      <c r="O54" s="10">
        <v>2</v>
      </c>
      <c r="Q54" s="50">
        <v>2002</v>
      </c>
      <c r="R54" s="3" t="s">
        <v>78</v>
      </c>
      <c r="V54" s="3">
        <v>5</v>
      </c>
      <c r="X54" s="50">
        <v>2005</v>
      </c>
      <c r="Y54" s="3" t="s">
        <v>187</v>
      </c>
      <c r="AC54" s="3">
        <v>2</v>
      </c>
      <c r="AD54" s="68"/>
    </row>
    <row r="55" spans="10:30" ht="12.75" customHeight="1">
      <c r="J55" s="10"/>
      <c r="K55" s="56" t="s">
        <v>143</v>
      </c>
      <c r="L55" s="12"/>
      <c r="M55" s="10"/>
      <c r="N55" s="13">
        <v>1</v>
      </c>
      <c r="O55" s="10">
        <v>1</v>
      </c>
      <c r="Q55" s="50"/>
      <c r="R55" s="3" t="s">
        <v>79</v>
      </c>
      <c r="V55" s="3">
        <v>2</v>
      </c>
      <c r="X55" s="50"/>
      <c r="Y55" s="3" t="s">
        <v>188</v>
      </c>
      <c r="AC55" s="3">
        <v>20</v>
      </c>
      <c r="AD55" s="68"/>
    </row>
    <row r="56" spans="10:30" ht="12.75" customHeight="1">
      <c r="J56" s="3"/>
      <c r="Q56" s="50"/>
      <c r="R56" s="3" t="s">
        <v>80</v>
      </c>
      <c r="V56" s="3">
        <v>2</v>
      </c>
      <c r="X56" s="50">
        <v>2006</v>
      </c>
      <c r="Y56" s="59" t="s">
        <v>201</v>
      </c>
      <c r="AC56" s="3">
        <v>5</v>
      </c>
      <c r="AD56" s="68"/>
    </row>
    <row r="57" spans="10:30" ht="11.25" customHeight="1" thickBot="1">
      <c r="J57" s="3"/>
      <c r="N57" s="5">
        <f>SUM(N4:N56)</f>
        <v>119</v>
      </c>
      <c r="O57" s="24">
        <f>SUM(O4:O55)</f>
        <v>68</v>
      </c>
      <c r="Q57" s="50"/>
      <c r="R57" s="3" t="s">
        <v>81</v>
      </c>
      <c r="V57" s="3">
        <v>4</v>
      </c>
      <c r="X57" s="50"/>
      <c r="Y57" s="59" t="s">
        <v>202</v>
      </c>
      <c r="AC57" s="3">
        <v>1</v>
      </c>
      <c r="AD57" s="68"/>
    </row>
    <row r="58" spans="10:30" ht="12.75" customHeight="1" thickTop="1">
      <c r="J58" s="3"/>
      <c r="Q58" s="50"/>
      <c r="R58" s="3">
        <v>337</v>
      </c>
      <c r="V58" s="3">
        <v>1</v>
      </c>
      <c r="X58" s="50"/>
      <c r="Y58" s="59" t="s">
        <v>203</v>
      </c>
      <c r="AC58" s="3">
        <v>13</v>
      </c>
      <c r="AD58" s="68"/>
    </row>
    <row r="59" spans="10:30" ht="12.75" customHeight="1">
      <c r="J59" s="3"/>
      <c r="Q59" s="50"/>
      <c r="R59" s="3" t="s">
        <v>96</v>
      </c>
      <c r="V59" s="3">
        <v>7</v>
      </c>
      <c r="X59" s="50">
        <v>2007</v>
      </c>
      <c r="Y59" s="59" t="s">
        <v>204</v>
      </c>
      <c r="AC59" s="3">
        <v>2</v>
      </c>
      <c r="AD59" s="68"/>
    </row>
    <row r="60" spans="17:30" ht="12.75" customHeight="1">
      <c r="Q60" s="50">
        <v>2003</v>
      </c>
      <c r="R60" s="3" t="s">
        <v>82</v>
      </c>
      <c r="V60" s="3">
        <v>2</v>
      </c>
      <c r="X60" s="50"/>
      <c r="Y60" s="59" t="s">
        <v>205</v>
      </c>
      <c r="AC60" s="3">
        <v>2</v>
      </c>
      <c r="AD60" s="68"/>
    </row>
    <row r="61" spans="17:30" ht="12.75" customHeight="1">
      <c r="Q61" s="50"/>
      <c r="R61" s="3" t="s">
        <v>83</v>
      </c>
      <c r="V61" s="3">
        <v>6</v>
      </c>
      <c r="X61" s="50"/>
      <c r="Y61" s="59" t="s">
        <v>206</v>
      </c>
      <c r="AC61" s="3">
        <v>1</v>
      </c>
      <c r="AD61" s="68"/>
    </row>
    <row r="62" spans="17:30" ht="12.75" customHeight="1">
      <c r="Q62" s="50"/>
      <c r="R62" s="3" t="s">
        <v>84</v>
      </c>
      <c r="V62" s="3">
        <v>4</v>
      </c>
      <c r="X62" s="50"/>
      <c r="Y62" s="3">
        <v>556</v>
      </c>
      <c r="AC62" s="3">
        <v>1</v>
      </c>
      <c r="AD62" s="68"/>
    </row>
    <row r="63" spans="17:30" ht="12.75" customHeight="1">
      <c r="Q63" s="50"/>
      <c r="R63" s="3" t="s">
        <v>97</v>
      </c>
      <c r="V63" s="3">
        <v>2</v>
      </c>
      <c r="X63" s="3"/>
      <c r="Y63" s="3">
        <v>558</v>
      </c>
      <c r="AC63" s="3">
        <v>1</v>
      </c>
      <c r="AD63" s="68"/>
    </row>
    <row r="64" spans="17:30" ht="12.75" customHeight="1">
      <c r="Q64" s="50"/>
      <c r="R64" s="3" t="s">
        <v>85</v>
      </c>
      <c r="V64" s="3">
        <v>5</v>
      </c>
      <c r="X64" s="3"/>
      <c r="Y64" s="59" t="s">
        <v>207</v>
      </c>
      <c r="AB64" s="3"/>
      <c r="AC64" s="3">
        <v>1</v>
      </c>
      <c r="AD64" s="68"/>
    </row>
    <row r="65" spans="17:30" ht="12.75" customHeight="1">
      <c r="Q65" s="50"/>
      <c r="R65" s="3" t="s">
        <v>98</v>
      </c>
      <c r="V65" s="3">
        <v>4</v>
      </c>
      <c r="X65" s="3"/>
      <c r="Y65" s="59" t="s">
        <v>208</v>
      </c>
      <c r="AB65" s="3"/>
      <c r="AC65" s="3">
        <v>10</v>
      </c>
      <c r="AD65" s="68"/>
    </row>
    <row r="66" spans="14:30" ht="12.75" customHeight="1">
      <c r="N66" s="53">
        <f>N57+F40</f>
        <v>306.5999999999999</v>
      </c>
      <c r="O66" s="54">
        <f>O57+G40</f>
        <v>249</v>
      </c>
      <c r="Q66" s="50">
        <v>2004</v>
      </c>
      <c r="R66" s="3" t="s">
        <v>100</v>
      </c>
      <c r="V66" s="3">
        <v>10</v>
      </c>
      <c r="X66" s="3"/>
      <c r="Y66" s="59"/>
      <c r="AB66" s="3"/>
      <c r="AC66"/>
      <c r="AD66" s="68"/>
    </row>
    <row r="67" spans="14:30" ht="12.75" customHeight="1">
      <c r="N67" s="29">
        <f>N66/O66</f>
        <v>1.2313253012048189</v>
      </c>
      <c r="O67" s="3" t="s">
        <v>20</v>
      </c>
      <c r="Q67" s="50"/>
      <c r="R67" s="3" t="s">
        <v>99</v>
      </c>
      <c r="V67" s="3">
        <v>7</v>
      </c>
      <c r="AB67" s="3"/>
      <c r="AC67"/>
      <c r="AD67" s="68"/>
    </row>
    <row r="68" spans="15:30" ht="13.5" customHeight="1" thickBot="1">
      <c r="O68" s="55">
        <f>O66/3137</f>
        <v>0.07937519923493784</v>
      </c>
      <c r="Q68" s="50"/>
      <c r="R68" s="3"/>
      <c r="V68" s="3"/>
      <c r="AC68" s="25">
        <f>SUM(AC4:AC65)</f>
        <v>149</v>
      </c>
      <c r="AD68" s="68"/>
    </row>
    <row r="69" spans="17:30" ht="13.5" customHeight="1" thickTop="1">
      <c r="Q69" s="58" t="s">
        <v>174</v>
      </c>
      <c r="U69" s="3"/>
      <c r="X69" s="3"/>
      <c r="Y69"/>
      <c r="AC69" s="55">
        <f>AC68/571</f>
        <v>0.2609457092819615</v>
      </c>
      <c r="AD69" s="68"/>
    </row>
    <row r="70" spans="16:30" ht="18">
      <c r="P70" s="3"/>
      <c r="Q70" s="3"/>
      <c r="U70" s="3"/>
      <c r="X70" s="3"/>
      <c r="Y70"/>
      <c r="AD70" s="60"/>
    </row>
    <row r="71" spans="16:30" ht="18.75" thickBot="1">
      <c r="P71" s="3"/>
      <c r="Q71" s="3"/>
      <c r="R71" s="3"/>
      <c r="V71" s="25">
        <f>SUM(V4:V69)</f>
        <v>151</v>
      </c>
      <c r="AD71" s="60"/>
    </row>
    <row r="72" spans="17:30" ht="18.75" thickTop="1">
      <c r="Q72" s="3"/>
      <c r="R72" s="3"/>
      <c r="V72" s="55">
        <f>V71/405</f>
        <v>0.3728395061728395</v>
      </c>
      <c r="AD72" s="60"/>
    </row>
    <row r="73" spans="17:30" ht="18">
      <c r="Q73" s="3"/>
      <c r="R73" s="3"/>
      <c r="V73" s="3"/>
      <c r="AD73" s="60"/>
    </row>
    <row r="74" spans="17:30" ht="16.5" customHeight="1">
      <c r="Q74" s="3"/>
      <c r="R74" s="3"/>
      <c r="V74" s="3"/>
      <c r="AD74" s="60"/>
    </row>
    <row r="75" spans="17:30" ht="18">
      <c r="Q75" s="3"/>
      <c r="R75" s="3"/>
      <c r="V75" s="3"/>
      <c r="AD75" s="60"/>
    </row>
    <row r="76" spans="17:30" ht="18">
      <c r="Q76" s="3"/>
      <c r="R76" s="3"/>
      <c r="V76" s="3"/>
      <c r="AD76" s="60"/>
    </row>
    <row r="77" spans="17:30" ht="18">
      <c r="Q77" s="3"/>
      <c r="R77" s="3"/>
      <c r="V77" s="3"/>
      <c r="AD77" s="60"/>
    </row>
    <row r="78" spans="17:30" ht="18">
      <c r="Q78" s="3"/>
      <c r="R78" s="3"/>
      <c r="V78" s="3"/>
      <c r="AD78" s="60"/>
    </row>
    <row r="79" spans="17:30" ht="18">
      <c r="Q79" s="3"/>
      <c r="R79" s="3"/>
      <c r="V79" s="3"/>
      <c r="AD79" s="60"/>
    </row>
    <row r="80" spans="17:22" ht="12.75">
      <c r="Q80" s="3"/>
      <c r="R80" s="3"/>
      <c r="V80" s="3"/>
    </row>
    <row r="81" spans="17:22" ht="12.75" customHeight="1">
      <c r="Q81" s="3"/>
      <c r="R81" s="3"/>
      <c r="V81" s="3"/>
    </row>
    <row r="82" spans="17:22" ht="12.75" customHeight="1">
      <c r="Q82" s="3"/>
      <c r="R82" s="3"/>
      <c r="V82" s="3"/>
    </row>
    <row r="83" spans="17:22" ht="12.75">
      <c r="Q83" s="3"/>
      <c r="R83" s="3"/>
      <c r="V83" s="3"/>
    </row>
    <row r="84" spans="17:29" ht="12.75">
      <c r="Q84" s="3"/>
      <c r="R84" s="3"/>
      <c r="V84" s="3"/>
      <c r="AC84"/>
    </row>
    <row r="85" ht="12.75">
      <c r="AC85"/>
    </row>
    <row r="86" spans="25:29" ht="12.75">
      <c r="Y86"/>
      <c r="AC86"/>
    </row>
    <row r="87" ht="12.75">
      <c r="X87" s="3"/>
    </row>
    <row r="88" ht="12.75">
      <c r="X88" s="3"/>
    </row>
    <row r="89" ht="12.75">
      <c r="X89" s="3"/>
    </row>
    <row r="90" ht="12.75">
      <c r="X90" s="3"/>
    </row>
    <row r="91" ht="12.75">
      <c r="X91" s="3"/>
    </row>
    <row r="92" ht="12.75">
      <c r="X92" s="3"/>
    </row>
    <row r="93" ht="12.75">
      <c r="X93" s="3"/>
    </row>
    <row r="94" ht="12.75">
      <c r="X94" s="3"/>
    </row>
    <row r="95" ht="12.75">
      <c r="X95" s="3"/>
    </row>
    <row r="96" ht="12.75">
      <c r="X96" s="3"/>
    </row>
    <row r="97" ht="12.75">
      <c r="X97" s="3"/>
    </row>
    <row r="98" ht="12.75">
      <c r="X98" s="3"/>
    </row>
    <row r="99" ht="12.75">
      <c r="X99" s="3"/>
    </row>
    <row r="100" ht="12.75">
      <c r="X100" s="3"/>
    </row>
    <row r="101" ht="12.75">
      <c r="X101" s="3"/>
    </row>
    <row r="102" ht="12.75">
      <c r="X102" s="3"/>
    </row>
    <row r="103" ht="12.75">
      <c r="X103" s="3"/>
    </row>
    <row r="104" ht="12.75">
      <c r="X104" s="3"/>
    </row>
    <row r="105" ht="12.75">
      <c r="X105" s="3"/>
    </row>
    <row r="106" ht="12.75">
      <c r="X106" s="3"/>
    </row>
    <row r="107" ht="12.75">
      <c r="X107" s="3"/>
    </row>
    <row r="108" spans="9:24" ht="15.75">
      <c r="I108" s="33" t="s">
        <v>24</v>
      </c>
      <c r="X108" s="3"/>
    </row>
    <row r="109" spans="9:24" ht="15">
      <c r="I109" s="40"/>
      <c r="X109" s="3"/>
    </row>
    <row r="110" spans="9:24" ht="15">
      <c r="I110" s="40" t="s">
        <v>56</v>
      </c>
      <c r="X110" s="3"/>
    </row>
    <row r="111" spans="9:24" ht="15">
      <c r="I111" s="40" t="s">
        <v>57</v>
      </c>
      <c r="J111" s="40"/>
      <c r="K111" s="40"/>
      <c r="X111" s="3"/>
    </row>
    <row r="112" spans="9:24" ht="15">
      <c r="I112" s="40" t="s">
        <v>58</v>
      </c>
      <c r="J112" s="40"/>
      <c r="K112" s="40"/>
      <c r="X112" s="3"/>
    </row>
    <row r="113" spans="9:24" ht="15">
      <c r="I113" s="40" t="s">
        <v>21</v>
      </c>
      <c r="J113" s="40"/>
      <c r="K113" s="40"/>
      <c r="L113" s="40"/>
      <c r="M113" s="41"/>
      <c r="X113" s="3"/>
    </row>
    <row r="114" spans="9:24" ht="15">
      <c r="I114" s="40" t="s">
        <v>22</v>
      </c>
      <c r="J114" s="40"/>
      <c r="K114" s="40"/>
      <c r="L114" s="40"/>
      <c r="M114" s="46">
        <v>82.1</v>
      </c>
      <c r="X114" s="3"/>
    </row>
    <row r="115" spans="9:24" ht="15">
      <c r="I115" s="40" t="s">
        <v>23</v>
      </c>
      <c r="J115" s="40"/>
      <c r="K115" s="40"/>
      <c r="L115" s="40"/>
      <c r="M115" s="46">
        <v>399.9</v>
      </c>
      <c r="X115" s="3"/>
    </row>
    <row r="116" spans="9:13" ht="15">
      <c r="I116" s="40" t="s">
        <v>26</v>
      </c>
      <c r="J116" s="40"/>
      <c r="K116" s="40"/>
      <c r="L116" s="40"/>
      <c r="M116" s="42">
        <f>5.6+20.75+12+12.8+2.3+2.3+10.5+6.2+22.5+9.5+5.45+8.5+27.3+4.7+14.5+1.85+11.3+112.8+2+225+120+9.15+2.1+29.5+14.5+52.4+14+7.5+52.7+6.5+5.6+9.75+5.75+10.9+1.25+8.4+38.3+3.85+4.9+5.65+23.5+8.8+10.1+3.85+17.3+3.5</f>
        <v>987.5999999999999</v>
      </c>
    </row>
    <row r="117" spans="9:13" ht="15">
      <c r="I117" s="40" t="s">
        <v>50</v>
      </c>
      <c r="J117" s="40"/>
      <c r="K117" s="40"/>
      <c r="L117" s="40"/>
      <c r="M117" s="42">
        <f>20.25+11.5+12.3+17.8+11.9+3.15+16.6+94+14.7+42+44.55+40+17.5+2.4+17.1+15+1.9+4.25+14.75+30.1+29.25+0.5+2.15+5+15+5.9</f>
        <v>489.54999999999995</v>
      </c>
    </row>
    <row r="118" spans="9:13" ht="15">
      <c r="I118" s="45" t="s">
        <v>59</v>
      </c>
      <c r="J118" s="40"/>
      <c r="K118" s="40"/>
      <c r="L118" s="40"/>
      <c r="M118" s="42">
        <f>1+23.9+12+11.25+0.95+1.9+9.75+11+20.65+8.3+11+21.3+3.95+6+10.9+5+150+13.4+12.3+9.3+14+6.75+26.3+0.5+24+9.4+10.3+1.3+23.8+17.5+14.3+6.25+26.25+7.75+11.9+15+9.8+4.4+6.75+19.2</f>
        <v>599.3</v>
      </c>
    </row>
    <row r="119" spans="9:13" ht="15">
      <c r="I119" s="40" t="s">
        <v>49</v>
      </c>
      <c r="J119" s="40"/>
      <c r="K119" s="40"/>
      <c r="L119" s="40"/>
      <c r="M119" s="42">
        <f>3.65+10.25+12.8+0.7+3.45+5.5+16.7+14+2.25+3.2+12.4+1.8+3.55+3.65+18.5+9.1+2.5+9.8+11.5+1.1+2.5+43+6.6+20.4+10.05+28+30.05+11+5.4+28+0.65+0.9+5.5+12.2+16+6.95+30.4+2.7+17.4</f>
        <v>424.0999999999999</v>
      </c>
    </row>
    <row r="120" spans="9:13" ht="15">
      <c r="I120" s="40" t="s">
        <v>51</v>
      </c>
      <c r="L120" s="40"/>
      <c r="M120" s="42">
        <f>15+2.75+21+14+3.35+12.5+18.7+6.9+8+0.4+9.25+1.8+0.75+1.6+2.4+12+17.5+0.4</f>
        <v>148.3</v>
      </c>
    </row>
    <row r="121" spans="9:13" ht="15">
      <c r="I121" s="40" t="s">
        <v>52</v>
      </c>
      <c r="L121" s="40"/>
      <c r="M121" s="42">
        <f>10.4+19.7+25.5+4.5+2.1+3.05+43+1.9+4.5+2.1+29.5+11.75+6.15+5.35+18.95+8.7+0.55+14.9+5.65+3+3.5+3.1+30+11.2+0.35</f>
        <v>269.40000000000003</v>
      </c>
    </row>
    <row r="122" spans="9:13" ht="15">
      <c r="I122" s="40"/>
      <c r="L122" s="40"/>
      <c r="M122" s="42">
        <f>1.85+7.85+0.65+6.55+1.45+0.6+11.5+30+25.25+0.5</f>
        <v>86.2</v>
      </c>
    </row>
    <row r="123" spans="9:13" ht="15">
      <c r="I123" s="40"/>
      <c r="L123" s="40"/>
      <c r="M123" s="42">
        <f>7.75+5.6+2.15+15.65+16.75+40.5+5.8+1.9+2.8+4.75+10.5+12.75+2.75+27.5+3.65+0.75+3.3+11.5+1.75+18.25+6.2+15.8+6.55+10.65+1.65+13.5+7.55+6.75+15.5+1.55</f>
        <v>282.05000000000007</v>
      </c>
    </row>
    <row r="124" spans="9:13" ht="15">
      <c r="I124" s="40" t="s">
        <v>25</v>
      </c>
      <c r="L124" s="40"/>
      <c r="M124" s="42">
        <f>2.7+3.05+0.5+3.9+25.75+8.25+8.75+20.5+2.25+3.1+2.25+4.4+7.5+17.25+18.3+9.75+2.05+10.55+1.4+2.75+1.45+7.5+0.7+13+0.4</f>
        <v>178.00000000000003</v>
      </c>
    </row>
    <row r="125" spans="9:13" ht="15">
      <c r="I125" s="40" t="s">
        <v>53</v>
      </c>
      <c r="L125" s="40"/>
      <c r="M125" s="42">
        <f>0.6+7.7+11.6+17.5+2.9+3.6+0.15+2.5+3.6+0.55+5.9+3.5+4.25+0.9+4.3+0.5+2.8+0.5+1.2+1.75+2.1+3.2+2.9+0.8+2.5+1.25+4.7</f>
        <v>93.75</v>
      </c>
    </row>
    <row r="126" spans="9:13" ht="15">
      <c r="I126" s="40"/>
      <c r="L126" s="40"/>
      <c r="M126" s="42"/>
    </row>
    <row r="127" spans="12:13" ht="15">
      <c r="L127" s="40"/>
      <c r="M127" s="43">
        <f>SUM(M114:M126)</f>
        <v>4040.25</v>
      </c>
    </row>
    <row r="128" spans="12:13" ht="15">
      <c r="L128" s="40"/>
      <c r="M128" s="42">
        <f>N66</f>
        <v>306.5999999999999</v>
      </c>
    </row>
    <row r="129" spans="12:13" ht="15">
      <c r="L129" s="40"/>
      <c r="M129" s="42">
        <f>B180</f>
        <v>660.75</v>
      </c>
    </row>
    <row r="130" spans="12:13" ht="15.75" thickBot="1">
      <c r="L130" s="40"/>
      <c r="M130" s="44">
        <f>M127-M128+M129</f>
        <v>4394.4</v>
      </c>
    </row>
    <row r="131" ht="13.5" thickTop="1"/>
    <row r="144" ht="12.75">
      <c r="A144" t="s">
        <v>48</v>
      </c>
    </row>
    <row r="145" spans="1:3" ht="12.75">
      <c r="A145" s="3">
        <v>1</v>
      </c>
      <c r="B145" s="29">
        <v>3</v>
      </c>
      <c r="C145" t="s">
        <v>55</v>
      </c>
    </row>
    <row r="146" spans="1:3" ht="12.75">
      <c r="A146" s="3">
        <v>3</v>
      </c>
      <c r="B146" s="29">
        <v>6</v>
      </c>
      <c r="C146" t="s">
        <v>55</v>
      </c>
    </row>
    <row r="147" spans="1:3" ht="12.75">
      <c r="A147" s="3">
        <v>5</v>
      </c>
      <c r="B147" s="29">
        <v>5</v>
      </c>
      <c r="C147" t="s">
        <v>55</v>
      </c>
    </row>
    <row r="148" spans="1:2" ht="12.75">
      <c r="A148" s="3">
        <v>8</v>
      </c>
      <c r="B148" s="4">
        <v>3</v>
      </c>
    </row>
    <row r="149" spans="1:2" ht="12.75">
      <c r="A149" s="3">
        <v>9</v>
      </c>
      <c r="B149" s="4">
        <v>1</v>
      </c>
    </row>
    <row r="150" spans="1:3" ht="12.75">
      <c r="A150" s="3">
        <v>10</v>
      </c>
      <c r="B150" s="29">
        <v>6</v>
      </c>
      <c r="C150" t="s">
        <v>55</v>
      </c>
    </row>
    <row r="151" spans="1:3" ht="12.75">
      <c r="A151" s="3">
        <v>11</v>
      </c>
      <c r="B151" s="29">
        <v>3.5</v>
      </c>
      <c r="C151" t="s">
        <v>55</v>
      </c>
    </row>
    <row r="152" spans="1:3" ht="12.75">
      <c r="A152" s="3">
        <v>14</v>
      </c>
      <c r="B152" s="29">
        <v>7.5</v>
      </c>
      <c r="C152" t="s">
        <v>55</v>
      </c>
    </row>
    <row r="153" spans="1:2" ht="12.75">
      <c r="A153" s="3">
        <v>15</v>
      </c>
      <c r="B153" s="4">
        <v>17.5</v>
      </c>
    </row>
    <row r="154" spans="1:2" ht="12.75">
      <c r="A154" s="3">
        <v>16</v>
      </c>
      <c r="B154" s="4">
        <v>120</v>
      </c>
    </row>
    <row r="155" spans="1:2" ht="12.75">
      <c r="A155" s="3">
        <v>1360</v>
      </c>
      <c r="B155" s="4">
        <v>40</v>
      </c>
    </row>
    <row r="156" spans="1:2" ht="12.75">
      <c r="A156" s="3">
        <v>19</v>
      </c>
      <c r="B156" s="4">
        <v>15</v>
      </c>
    </row>
    <row r="157" spans="1:2" ht="12.75">
      <c r="A157" s="3">
        <v>1560</v>
      </c>
      <c r="B157" s="4">
        <v>10</v>
      </c>
    </row>
    <row r="158" spans="1:2" ht="12.75">
      <c r="A158" s="3">
        <v>24</v>
      </c>
      <c r="B158" s="4">
        <v>11</v>
      </c>
    </row>
    <row r="159" spans="1:2" ht="12.75">
      <c r="A159" s="3">
        <v>1650</v>
      </c>
      <c r="B159" s="4">
        <v>6</v>
      </c>
    </row>
    <row r="160" spans="1:2" ht="12.75">
      <c r="A160" s="3">
        <v>1700</v>
      </c>
      <c r="B160" s="4">
        <v>5</v>
      </c>
    </row>
    <row r="161" spans="1:2" ht="12.75">
      <c r="A161" s="3">
        <v>1707</v>
      </c>
      <c r="B161" s="4">
        <v>6</v>
      </c>
    </row>
    <row r="162" spans="1:2" ht="12.75">
      <c r="A162" s="3">
        <v>28</v>
      </c>
      <c r="B162" s="4">
        <v>10</v>
      </c>
    </row>
    <row r="163" spans="1:3" ht="12.75">
      <c r="A163" s="3">
        <v>29</v>
      </c>
      <c r="B163" s="4">
        <v>15</v>
      </c>
      <c r="C163" t="s">
        <v>54</v>
      </c>
    </row>
    <row r="164" spans="1:3" ht="12.75">
      <c r="A164" s="3">
        <v>37</v>
      </c>
      <c r="B164" s="4">
        <v>15</v>
      </c>
      <c r="C164" t="s">
        <v>55</v>
      </c>
    </row>
    <row r="165" spans="1:3" ht="12.75">
      <c r="A165" s="3">
        <v>40</v>
      </c>
      <c r="B165" s="4">
        <v>20</v>
      </c>
      <c r="C165" t="s">
        <v>55</v>
      </c>
    </row>
    <row r="166" spans="1:3" ht="12.75">
      <c r="A166" s="3">
        <v>48</v>
      </c>
      <c r="B166" s="4">
        <v>50</v>
      </c>
      <c r="C166" t="s">
        <v>55</v>
      </c>
    </row>
    <row r="167" spans="1:3" ht="12.75">
      <c r="A167" s="3">
        <v>50</v>
      </c>
      <c r="B167" s="4">
        <v>10</v>
      </c>
      <c r="C167" t="s">
        <v>54</v>
      </c>
    </row>
    <row r="168" spans="1:3" ht="12.75">
      <c r="A168" s="3">
        <v>51</v>
      </c>
      <c r="B168" s="4">
        <v>35</v>
      </c>
      <c r="C168" t="s">
        <v>54</v>
      </c>
    </row>
    <row r="169" spans="1:3" ht="12.75">
      <c r="A169" s="3">
        <v>52</v>
      </c>
      <c r="B169" s="4">
        <v>40</v>
      </c>
      <c r="C169" t="s">
        <v>54</v>
      </c>
    </row>
    <row r="170" spans="1:3" ht="12.75">
      <c r="A170" s="3">
        <v>55</v>
      </c>
      <c r="B170" s="4">
        <v>15</v>
      </c>
      <c r="C170" t="s">
        <v>54</v>
      </c>
    </row>
    <row r="171" spans="1:3" ht="12.75">
      <c r="A171" s="3">
        <v>57</v>
      </c>
      <c r="B171" s="4">
        <v>25</v>
      </c>
      <c r="C171" t="s">
        <v>54</v>
      </c>
    </row>
    <row r="172" spans="1:3" ht="12.75">
      <c r="A172" s="3">
        <v>60</v>
      </c>
      <c r="B172" s="4">
        <v>20</v>
      </c>
      <c r="C172" t="s">
        <v>55</v>
      </c>
    </row>
    <row r="173" spans="1:3" ht="12.75">
      <c r="A173" s="3">
        <v>64</v>
      </c>
      <c r="B173" s="4">
        <v>40</v>
      </c>
      <c r="C173" t="s">
        <v>54</v>
      </c>
    </row>
    <row r="174" spans="1:3" ht="12.75">
      <c r="A174" s="3">
        <v>74</v>
      </c>
      <c r="B174" s="4">
        <v>10</v>
      </c>
      <c r="C174" t="s">
        <v>54</v>
      </c>
    </row>
    <row r="175" spans="1:3" ht="12.75">
      <c r="A175" s="3">
        <v>75</v>
      </c>
      <c r="B175" s="4">
        <v>15</v>
      </c>
      <c r="C175" t="s">
        <v>54</v>
      </c>
    </row>
    <row r="176" spans="1:3" ht="12.75">
      <c r="A176" s="3">
        <v>76</v>
      </c>
      <c r="B176" s="4">
        <v>75</v>
      </c>
      <c r="C176" t="s">
        <v>54</v>
      </c>
    </row>
    <row r="177" spans="1:3" ht="12.75">
      <c r="A177" s="3">
        <v>80</v>
      </c>
      <c r="B177" s="4">
        <v>12</v>
      </c>
      <c r="C177" t="s">
        <v>54</v>
      </c>
    </row>
    <row r="178" spans="1:2" ht="12.75">
      <c r="A178" s="3">
        <v>93</v>
      </c>
      <c r="B178" s="4">
        <v>2.25</v>
      </c>
    </row>
    <row r="179" ht="12.75">
      <c r="A179" s="3"/>
    </row>
    <row r="180" ht="13.5" thickBot="1">
      <c r="B180" s="5">
        <f>SUM(B148:B179)</f>
        <v>660.75</v>
      </c>
    </row>
    <row r="181" ht="13.5" thickTop="1"/>
  </sheetData>
  <sheetProtection/>
  <mergeCells count="3">
    <mergeCell ref="AD5:AD69"/>
    <mergeCell ref="L1:P1"/>
    <mergeCell ref="H1:J1"/>
  </mergeCells>
  <printOptions/>
  <pageMargins left="0.28" right="0.28" top="0.19" bottom="0.46" header="0.18" footer="0.46"/>
  <pageSetup fitToHeight="1" fitToWidth="1" horizontalDpi="300" verticalDpi="300" orientation="landscape" paperSize="9" scale="46" r:id="rId1"/>
  <headerFooter alignWithMargins="0">
    <oddFooter>&amp;RPrinted :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zoomScale="75" zoomScaleNormal="75" zoomScalePageLayoutView="0" workbookViewId="0" topLeftCell="A1">
      <selection activeCell="G19" sqref="G18:G19"/>
    </sheetView>
  </sheetViews>
  <sheetFormatPr defaultColWidth="9.140625" defaultRowHeight="12.75"/>
  <cols>
    <col min="1" max="1" width="9.28125" style="3" customWidth="1"/>
    <col min="2" max="2" width="5.28125" style="3" customWidth="1"/>
    <col min="4" max="4" width="10.140625" style="0" customWidth="1"/>
  </cols>
  <sheetData>
    <row r="1" spans="1:6" ht="18">
      <c r="A1" s="18" t="s">
        <v>8</v>
      </c>
      <c r="B1" s="17"/>
      <c r="C1" s="15"/>
      <c r="D1" s="15"/>
      <c r="E1" s="16"/>
      <c r="F1" s="16" t="s">
        <v>7</v>
      </c>
    </row>
    <row r="3" spans="1:6" ht="12.75">
      <c r="A3" s="2" t="s">
        <v>9</v>
      </c>
      <c r="B3" s="2" t="s">
        <v>0</v>
      </c>
      <c r="C3" s="2" t="s">
        <v>1</v>
      </c>
      <c r="D3" s="2" t="s">
        <v>4</v>
      </c>
      <c r="E3" s="2"/>
      <c r="F3" s="2"/>
    </row>
    <row r="4" spans="1:6" ht="12.75">
      <c r="A4" s="7" t="s">
        <v>10</v>
      </c>
      <c r="B4" s="6"/>
      <c r="C4" s="8"/>
      <c r="D4" s="9">
        <v>37</v>
      </c>
      <c r="E4" s="8"/>
      <c r="F4" s="8"/>
    </row>
    <row r="5" spans="1:6" ht="12.75">
      <c r="A5" s="10">
        <v>10</v>
      </c>
      <c r="B5" s="10"/>
      <c r="C5" s="12"/>
      <c r="D5" s="20">
        <v>1.2</v>
      </c>
      <c r="E5" s="12"/>
      <c r="F5" s="12"/>
    </row>
    <row r="6" spans="1:6" ht="12.75">
      <c r="A6" s="10">
        <v>11</v>
      </c>
      <c r="B6" s="10"/>
      <c r="C6" s="12"/>
      <c r="D6" s="20">
        <v>1.7</v>
      </c>
      <c r="E6" s="12"/>
      <c r="F6" s="12"/>
    </row>
    <row r="7" spans="1:6" ht="12.75">
      <c r="A7" s="10">
        <v>12</v>
      </c>
      <c r="B7" s="10"/>
      <c r="C7" s="12"/>
      <c r="D7" s="20">
        <v>1.75</v>
      </c>
      <c r="E7" s="12"/>
      <c r="F7" s="12"/>
    </row>
    <row r="8" spans="1:6" ht="12.75">
      <c r="A8" s="10">
        <v>13</v>
      </c>
      <c r="B8" s="10"/>
      <c r="C8" s="12"/>
      <c r="D8" s="20"/>
      <c r="E8" s="12"/>
      <c r="F8" s="12"/>
    </row>
    <row r="9" spans="1:6" ht="12.75">
      <c r="A9" s="10">
        <v>14</v>
      </c>
      <c r="B9" s="10"/>
      <c r="C9" s="12"/>
      <c r="D9" s="20">
        <v>2.3</v>
      </c>
      <c r="E9" s="12"/>
      <c r="F9" s="12"/>
    </row>
    <row r="10" spans="1:6" ht="12.75">
      <c r="A10" s="10">
        <v>15</v>
      </c>
      <c r="B10" s="10"/>
      <c r="C10" s="12"/>
      <c r="D10" s="20">
        <v>14.5</v>
      </c>
      <c r="E10" s="12"/>
      <c r="F10" s="12"/>
    </row>
    <row r="11" spans="1:6" ht="12.75">
      <c r="A11" s="10">
        <v>16</v>
      </c>
      <c r="B11" s="10"/>
      <c r="C11" s="12"/>
      <c r="D11" s="20">
        <v>6.25</v>
      </c>
      <c r="E11" s="12"/>
      <c r="F11" s="12"/>
    </row>
    <row r="12" spans="1:6" ht="12.75">
      <c r="A12" s="10">
        <v>17</v>
      </c>
      <c r="B12" s="10"/>
      <c r="C12" s="12"/>
      <c r="D12" s="20">
        <v>8.75</v>
      </c>
      <c r="E12" s="12"/>
      <c r="F12" s="12"/>
    </row>
    <row r="13" spans="1:6" ht="12.75">
      <c r="A13" s="10">
        <v>18</v>
      </c>
      <c r="B13" s="10"/>
      <c r="C13" s="12"/>
      <c r="D13" s="20">
        <v>0.7</v>
      </c>
      <c r="E13" s="12"/>
      <c r="F13" s="12"/>
    </row>
    <row r="14" spans="1:6" ht="12.75">
      <c r="A14" s="10">
        <v>19</v>
      </c>
      <c r="B14" s="10"/>
      <c r="C14" s="12"/>
      <c r="D14" s="20">
        <v>16.5</v>
      </c>
      <c r="E14" s="12"/>
      <c r="F14" s="12"/>
    </row>
    <row r="15" spans="1:6" ht="12.75">
      <c r="A15" s="10">
        <v>20</v>
      </c>
      <c r="B15" s="10"/>
      <c r="C15" s="12"/>
      <c r="D15" s="20">
        <v>86.2</v>
      </c>
      <c r="E15" s="12"/>
      <c r="F15" s="12"/>
    </row>
    <row r="16" spans="1:6" ht="12.75">
      <c r="A16" s="10">
        <v>21</v>
      </c>
      <c r="B16" s="10"/>
      <c r="C16" s="12"/>
      <c r="D16" s="20">
        <v>51.8</v>
      </c>
      <c r="E16" s="12"/>
      <c r="F16" s="12"/>
    </row>
    <row r="17" spans="1:6" ht="12.75">
      <c r="A17" s="10">
        <v>22</v>
      </c>
      <c r="B17" s="10"/>
      <c r="C17" s="12"/>
      <c r="D17" s="20">
        <v>44.55</v>
      </c>
      <c r="E17" s="12"/>
      <c r="F17" s="12"/>
    </row>
    <row r="18" spans="1:6" ht="12.75">
      <c r="A18" s="10">
        <v>23</v>
      </c>
      <c r="B18" s="10"/>
      <c r="C18" s="12"/>
      <c r="D18" s="20">
        <v>67.4</v>
      </c>
      <c r="E18" s="12"/>
      <c r="F18" s="12"/>
    </row>
    <row r="19" spans="1:6" ht="12.75">
      <c r="A19" s="10">
        <v>24</v>
      </c>
      <c r="B19" s="10"/>
      <c r="C19" s="12"/>
      <c r="D19" s="20">
        <v>4.6</v>
      </c>
      <c r="E19" s="12"/>
      <c r="F19" s="12"/>
    </row>
    <row r="20" spans="1:6" ht="12.75">
      <c r="A20" s="10">
        <v>25</v>
      </c>
      <c r="B20" s="10"/>
      <c r="C20" s="12"/>
      <c r="D20" s="20">
        <v>20.9</v>
      </c>
      <c r="E20" s="12"/>
      <c r="F20" s="12"/>
    </row>
    <row r="21" spans="1:6" ht="12.75">
      <c r="A21" s="10">
        <v>26</v>
      </c>
      <c r="B21" s="10"/>
      <c r="C21" s="12"/>
      <c r="D21" s="20">
        <v>3.65</v>
      </c>
      <c r="E21" s="12"/>
      <c r="F21" s="12"/>
    </row>
    <row r="22" spans="1:6" ht="12.75">
      <c r="A22" s="10">
        <v>27</v>
      </c>
      <c r="B22" s="10"/>
      <c r="C22" s="12"/>
      <c r="D22" s="20">
        <v>14.25</v>
      </c>
      <c r="E22" s="12"/>
      <c r="F22" s="12"/>
    </row>
    <row r="23" spans="1:6" ht="12.75">
      <c r="A23" s="10">
        <v>28</v>
      </c>
      <c r="B23" s="10"/>
      <c r="C23" s="12"/>
      <c r="D23" s="20">
        <v>28.9</v>
      </c>
      <c r="E23" s="12"/>
      <c r="F23" s="12"/>
    </row>
    <row r="24" spans="1:6" ht="12.75">
      <c r="A24" s="10">
        <v>29</v>
      </c>
      <c r="B24" s="10"/>
      <c r="C24" s="12"/>
      <c r="D24" s="20">
        <v>29.25</v>
      </c>
      <c r="E24" s="12"/>
      <c r="F24" s="12"/>
    </row>
    <row r="25" spans="1:6" ht="12.75">
      <c r="A25" s="10">
        <v>30</v>
      </c>
      <c r="B25" s="10"/>
      <c r="C25" s="12"/>
      <c r="D25" s="20">
        <v>16.7</v>
      </c>
      <c r="E25" s="12"/>
      <c r="F25" s="12"/>
    </row>
    <row r="26" spans="1:6" ht="12.75">
      <c r="A26" s="10">
        <v>31</v>
      </c>
      <c r="B26" s="10"/>
      <c r="C26" s="12"/>
      <c r="D26" s="20">
        <v>8.3</v>
      </c>
      <c r="E26" s="12"/>
      <c r="F26" s="12"/>
    </row>
    <row r="27" spans="1:6" ht="12.75">
      <c r="A27" s="10">
        <v>32</v>
      </c>
      <c r="B27" s="10"/>
      <c r="C27" s="12"/>
      <c r="D27" s="20">
        <v>17</v>
      </c>
      <c r="E27" s="12"/>
      <c r="F27" s="12"/>
    </row>
    <row r="28" spans="1:6" ht="12.75">
      <c r="A28" s="10">
        <v>33</v>
      </c>
      <c r="B28" s="10"/>
      <c r="C28" s="12"/>
      <c r="D28" s="20">
        <v>2.6</v>
      </c>
      <c r="E28" s="12"/>
      <c r="F28" s="12"/>
    </row>
    <row r="29" spans="1:6" ht="12.75">
      <c r="A29" s="10">
        <v>34</v>
      </c>
      <c r="B29" s="10"/>
      <c r="C29" s="12"/>
      <c r="D29" s="20">
        <v>14.1</v>
      </c>
      <c r="E29" s="12"/>
      <c r="F29" s="12"/>
    </row>
    <row r="30" spans="1:6" ht="12.75">
      <c r="A30" s="10">
        <v>35</v>
      </c>
      <c r="B30" s="10"/>
      <c r="C30" s="12"/>
      <c r="D30" s="20">
        <v>20.75</v>
      </c>
      <c r="E30" s="12"/>
      <c r="F30" s="12"/>
    </row>
    <row r="31" spans="1:6" ht="12.75">
      <c r="A31" s="10">
        <v>36</v>
      </c>
      <c r="B31" s="10"/>
      <c r="C31" s="12"/>
      <c r="D31" s="20">
        <v>7.7</v>
      </c>
      <c r="E31" s="12"/>
      <c r="F31" s="12"/>
    </row>
    <row r="32" spans="1:6" ht="12.75">
      <c r="A32" s="10">
        <v>37</v>
      </c>
      <c r="B32" s="10"/>
      <c r="C32" s="12"/>
      <c r="D32" s="20">
        <v>11.8</v>
      </c>
      <c r="E32" s="12"/>
      <c r="F32" s="12"/>
    </row>
    <row r="33" spans="1:6" ht="12.75">
      <c r="A33" s="10">
        <v>38</v>
      </c>
      <c r="B33" s="10"/>
      <c r="C33" s="12"/>
      <c r="D33" s="20">
        <v>12.3</v>
      </c>
      <c r="E33" s="12"/>
      <c r="F33" s="12"/>
    </row>
    <row r="34" spans="1:6" ht="12.75">
      <c r="A34" s="10">
        <v>39</v>
      </c>
      <c r="B34" s="10"/>
      <c r="C34" s="12"/>
      <c r="D34" s="20">
        <v>12.55</v>
      </c>
      <c r="E34" s="12"/>
      <c r="F34" s="12"/>
    </row>
    <row r="35" spans="1:6" ht="12.75">
      <c r="A35" s="10">
        <v>40</v>
      </c>
      <c r="B35" s="10"/>
      <c r="C35" s="12"/>
      <c r="D35" s="20">
        <v>20.2</v>
      </c>
      <c r="E35" s="12"/>
      <c r="F35" s="12"/>
    </row>
    <row r="36" spans="1:6" ht="12.75">
      <c r="A36" s="10">
        <v>41</v>
      </c>
      <c r="B36" s="10"/>
      <c r="C36" s="12"/>
      <c r="D36" s="20">
        <v>13.4</v>
      </c>
      <c r="E36" s="12"/>
      <c r="F36" s="12"/>
    </row>
    <row r="37" spans="1:6" ht="12.75">
      <c r="A37" s="10">
        <v>42</v>
      </c>
      <c r="B37" s="10"/>
      <c r="C37" s="12"/>
      <c r="D37" s="20">
        <v>31.3</v>
      </c>
      <c r="E37" s="12"/>
      <c r="F37" s="12"/>
    </row>
    <row r="38" spans="1:6" ht="12.75">
      <c r="A38" s="10">
        <v>43</v>
      </c>
      <c r="B38" s="10"/>
      <c r="C38" s="12"/>
      <c r="D38" s="20">
        <v>12.8</v>
      </c>
      <c r="E38" s="12"/>
      <c r="F38" s="12"/>
    </row>
    <row r="39" spans="1:6" ht="12.75">
      <c r="A39" s="10">
        <v>44</v>
      </c>
      <c r="B39" s="10"/>
      <c r="C39" s="12"/>
      <c r="D39" s="20">
        <v>7.3</v>
      </c>
      <c r="E39" s="12"/>
      <c r="F39" s="12"/>
    </row>
    <row r="40" spans="1:6" ht="12.75">
      <c r="A40" s="10">
        <v>45</v>
      </c>
      <c r="B40" s="10"/>
      <c r="C40" s="12"/>
      <c r="D40" s="20">
        <v>4.9</v>
      </c>
      <c r="E40" s="12"/>
      <c r="F40" s="12"/>
    </row>
    <row r="41" spans="1:6" ht="12.75">
      <c r="A41" s="10">
        <v>46</v>
      </c>
      <c r="B41" s="10"/>
      <c r="C41" s="12"/>
      <c r="D41" s="20">
        <v>16.2</v>
      </c>
      <c r="E41" s="12"/>
      <c r="F41" s="12"/>
    </row>
    <row r="42" spans="1:6" ht="12.75">
      <c r="A42" s="10">
        <v>47</v>
      </c>
      <c r="B42" s="10"/>
      <c r="C42" s="12"/>
      <c r="D42" s="20">
        <v>24.2</v>
      </c>
      <c r="E42" s="12"/>
      <c r="F42" s="12"/>
    </row>
    <row r="43" spans="1:6" ht="12.75">
      <c r="A43" s="10">
        <v>48</v>
      </c>
      <c r="B43" s="10"/>
      <c r="C43" s="12"/>
      <c r="D43" s="20">
        <v>45.8</v>
      </c>
      <c r="E43" s="12"/>
      <c r="F43" s="12"/>
    </row>
    <row r="44" spans="1:6" ht="12.75">
      <c r="A44" s="10">
        <v>49</v>
      </c>
      <c r="B44" s="10"/>
      <c r="C44" s="12"/>
      <c r="D44" s="20">
        <v>6.25</v>
      </c>
      <c r="E44" s="12"/>
      <c r="F44" s="12"/>
    </row>
    <row r="45" spans="1:6" ht="12.75">
      <c r="A45" s="10">
        <v>50</v>
      </c>
      <c r="B45" s="10"/>
      <c r="C45" s="12"/>
      <c r="D45" s="20">
        <v>30.75</v>
      </c>
      <c r="E45" s="12"/>
      <c r="F45" s="12"/>
    </row>
    <row r="46" spans="1:6" ht="12.75">
      <c r="A46" s="10">
        <v>51</v>
      </c>
      <c r="B46" s="10"/>
      <c r="C46" s="12"/>
      <c r="D46" s="20">
        <v>7.7</v>
      </c>
      <c r="E46" s="12"/>
      <c r="F46" s="12"/>
    </row>
    <row r="47" spans="1:6" ht="12.75">
      <c r="A47" s="10">
        <v>52</v>
      </c>
      <c r="B47" s="10"/>
      <c r="C47" s="12"/>
      <c r="D47" s="20">
        <v>24.2</v>
      </c>
      <c r="E47" s="12"/>
      <c r="F47" s="12"/>
    </row>
    <row r="48" spans="1:6" ht="12.75">
      <c r="A48" s="10">
        <v>53</v>
      </c>
      <c r="B48" s="10"/>
      <c r="C48" s="12"/>
      <c r="D48" s="20">
        <v>9.2</v>
      </c>
      <c r="E48" s="12"/>
      <c r="F48" s="12"/>
    </row>
    <row r="49" spans="1:6" ht="12.75">
      <c r="A49" s="10">
        <v>54</v>
      </c>
      <c r="B49" s="10"/>
      <c r="C49" s="12"/>
      <c r="D49" s="20">
        <v>21.95</v>
      </c>
      <c r="E49" s="12"/>
      <c r="F49" s="12"/>
    </row>
    <row r="50" spans="1:6" ht="12.75">
      <c r="A50" s="10">
        <v>55</v>
      </c>
      <c r="B50" s="10"/>
      <c r="C50" s="12"/>
      <c r="D50" s="20">
        <v>10.65</v>
      </c>
      <c r="E50" s="12"/>
      <c r="F50" s="12"/>
    </row>
    <row r="51" spans="1:6" ht="12.75">
      <c r="A51" s="10">
        <v>56</v>
      </c>
      <c r="B51" s="10"/>
      <c r="C51" s="12"/>
      <c r="D51" s="20">
        <v>4.75</v>
      </c>
      <c r="E51" s="12"/>
      <c r="F51" s="12"/>
    </row>
    <row r="52" spans="1:6" ht="12.75">
      <c r="A52" s="10">
        <v>57</v>
      </c>
      <c r="B52" s="10"/>
      <c r="C52" s="12"/>
      <c r="D52" s="20">
        <v>8.95</v>
      </c>
      <c r="E52" s="12"/>
      <c r="F52" s="12"/>
    </row>
    <row r="53" spans="1:6" ht="12.75">
      <c r="A53" s="10">
        <v>58</v>
      </c>
      <c r="B53" s="10"/>
      <c r="C53" s="12"/>
      <c r="D53" s="20">
        <v>27.7</v>
      </c>
      <c r="E53" s="12"/>
      <c r="F53" s="12"/>
    </row>
    <row r="54" spans="1:6" ht="12.75">
      <c r="A54" s="10">
        <v>59</v>
      </c>
      <c r="B54" s="10"/>
      <c r="C54" s="12"/>
      <c r="D54" s="20">
        <v>5.85</v>
      </c>
      <c r="E54" s="12"/>
      <c r="F54" s="12"/>
    </row>
    <row r="55" spans="1:6" ht="12.75">
      <c r="A55" s="10">
        <v>60</v>
      </c>
      <c r="B55" s="10"/>
      <c r="C55" s="12"/>
      <c r="D55" s="20">
        <v>16.8</v>
      </c>
      <c r="E55" s="12"/>
      <c r="F55" s="12"/>
    </row>
    <row r="56" spans="1:6" ht="12.75">
      <c r="A56" s="10">
        <v>61</v>
      </c>
      <c r="B56" s="10"/>
      <c r="C56" s="12"/>
      <c r="D56" s="20">
        <v>23</v>
      </c>
      <c r="E56" s="12"/>
      <c r="F56" s="12"/>
    </row>
    <row r="57" spans="1:6" ht="12.75">
      <c r="A57" s="10">
        <v>62</v>
      </c>
      <c r="B57" s="10"/>
      <c r="C57" s="12"/>
      <c r="D57" s="20">
        <v>11.1</v>
      </c>
      <c r="E57" s="12"/>
      <c r="F57" s="12"/>
    </row>
    <row r="58" spans="1:6" ht="12.75">
      <c r="A58" s="10">
        <v>63</v>
      </c>
      <c r="B58" s="10"/>
      <c r="C58" s="12"/>
      <c r="D58" s="20">
        <v>21.5</v>
      </c>
      <c r="E58" s="12"/>
      <c r="F58" s="12"/>
    </row>
    <row r="59" spans="1:6" ht="12.75">
      <c r="A59" s="10">
        <v>64</v>
      </c>
      <c r="B59" s="10"/>
      <c r="C59" s="12"/>
      <c r="D59" s="20">
        <v>3.8</v>
      </c>
      <c r="E59" s="12"/>
      <c r="F59" s="12"/>
    </row>
    <row r="60" spans="1:6" ht="12.75">
      <c r="A60" s="10">
        <v>65</v>
      </c>
      <c r="B60" s="10"/>
      <c r="C60" s="12"/>
      <c r="D60" s="20">
        <v>9.6</v>
      </c>
      <c r="E60" s="12"/>
      <c r="F60" s="12"/>
    </row>
    <row r="61" spans="1:6" ht="12.75">
      <c r="A61" s="10">
        <v>66</v>
      </c>
      <c r="B61" s="10"/>
      <c r="C61" s="12"/>
      <c r="D61" s="20">
        <v>22.1</v>
      </c>
      <c r="E61" s="12"/>
      <c r="F61" s="12"/>
    </row>
    <row r="62" spans="1:6" ht="12.75">
      <c r="A62" s="10">
        <v>67</v>
      </c>
      <c r="B62" s="10"/>
      <c r="C62" s="12"/>
      <c r="D62" s="20">
        <v>4.65</v>
      </c>
      <c r="E62" s="12"/>
      <c r="F62" s="12"/>
    </row>
    <row r="63" spans="1:6" ht="12.75">
      <c r="A63" s="10">
        <v>68</v>
      </c>
      <c r="B63" s="10"/>
      <c r="C63" s="12"/>
      <c r="D63" s="20">
        <v>29.95</v>
      </c>
      <c r="E63" s="12"/>
      <c r="F63" s="12"/>
    </row>
    <row r="64" spans="1:6" ht="12.75">
      <c r="A64" s="10">
        <v>69</v>
      </c>
      <c r="B64" s="10"/>
      <c r="C64" s="12"/>
      <c r="D64" s="20">
        <v>11.15</v>
      </c>
      <c r="E64" s="12"/>
      <c r="F64" s="12"/>
    </row>
    <row r="65" spans="1:6" ht="12.75">
      <c r="A65" s="10">
        <v>70</v>
      </c>
      <c r="B65" s="10"/>
      <c r="C65" s="12"/>
      <c r="D65" s="20">
        <v>5.15</v>
      </c>
      <c r="E65" s="12"/>
      <c r="F65" s="12"/>
    </row>
    <row r="66" spans="1:6" ht="12.75">
      <c r="A66" s="10">
        <v>71</v>
      </c>
      <c r="B66" s="10"/>
      <c r="C66" s="12"/>
      <c r="D66" s="20"/>
      <c r="E66" s="12"/>
      <c r="F66" s="12"/>
    </row>
    <row r="67" spans="1:6" ht="12.75">
      <c r="A67" s="10">
        <v>72</v>
      </c>
      <c r="B67" s="10"/>
      <c r="C67" s="12"/>
      <c r="D67" s="20">
        <v>3.45</v>
      </c>
      <c r="E67" s="12"/>
      <c r="F67" s="12"/>
    </row>
    <row r="68" spans="1:6" ht="12.75">
      <c r="A68" s="10">
        <v>73</v>
      </c>
      <c r="B68" s="10"/>
      <c r="C68" s="12"/>
      <c r="D68" s="20"/>
      <c r="E68" s="12"/>
      <c r="F68" s="12"/>
    </row>
    <row r="69" spans="1:6" ht="12.75">
      <c r="A69" s="21">
        <v>74</v>
      </c>
      <c r="B69" s="21"/>
      <c r="C69" s="22"/>
      <c r="D69" s="23"/>
      <c r="E69" s="22"/>
      <c r="F69" s="22"/>
    </row>
    <row r="70" ht="13.5" thickBot="1">
      <c r="D70" s="19">
        <f>SUM(D4:D69)</f>
        <v>1062.2500000000002</v>
      </c>
    </row>
    <row r="71" ht="13.5" thickTop="1"/>
  </sheetData>
  <sheetProtection/>
  <printOptions/>
  <pageMargins left="0.75" right="0.75" top="0.12" bottom="0.49" header="0.11" footer="0.46"/>
  <pageSetup fitToHeight="1" fitToWidth="1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 Dombai</dc:creator>
  <cp:keywords/>
  <dc:description/>
  <cp:lastModifiedBy> DRD</cp:lastModifiedBy>
  <cp:lastPrinted>2005-10-03T05:22:41Z</cp:lastPrinted>
  <dcterms:created xsi:type="dcterms:W3CDTF">2000-04-09T05:36:40Z</dcterms:created>
  <dcterms:modified xsi:type="dcterms:W3CDTF">2008-11-19T10:51:16Z</dcterms:modified>
  <cp:category/>
  <cp:version/>
  <cp:contentType/>
  <cp:contentStatus/>
</cp:coreProperties>
</file>